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A" sheetId="1" r:id="rId1"/>
    <sheet name="Hoja1" sheetId="2" r:id="rId2"/>
  </sheets>
  <definedNames>
    <definedName name="_xlnm._FilterDatabase" localSheetId="0" hidden="1">'PAA'!$B$18:$L$51</definedName>
  </definedNames>
  <calcPr fullCalcOnLoad="1"/>
</workbook>
</file>

<file path=xl/sharedStrings.xml><?xml version="1.0" encoding="utf-8"?>
<sst xmlns="http://schemas.openxmlformats.org/spreadsheetml/2006/main" count="309" uniqueCount="107">
  <si>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</si>
  <si>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</si>
  <si>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</si>
  <si>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</si>
  <si>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</si>
  <si>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</si>
  <si>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</si>
  <si>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</si>
  <si>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</si>
  <si>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</si>
  <si>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</si>
  <si>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</si>
  <si>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</si>
  <si>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</si>
  <si>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</si>
  <si>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</si>
  <si>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</si>
  <si>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</si>
  <si>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</si>
  <si>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</si>
  <si>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</si>
  <si>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</si>
  <si>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</si>
  <si>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</si>
  <si>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</si>
  <si>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Sistema Estratégico de Transporte Público de Santa Marta SETP SANTA MARTA S.A.S.</t>
  </si>
  <si>
    <t>(5) 431 77 77</t>
  </si>
  <si>
    <t>www.setpsantamarta.gov.co</t>
  </si>
  <si>
    <t>12 meses</t>
  </si>
  <si>
    <t>Mínima cuantía</t>
  </si>
  <si>
    <t>No</t>
  </si>
  <si>
    <t>N/A</t>
  </si>
  <si>
    <t>Muebles y enseres para las dependencias de la entidad</t>
  </si>
  <si>
    <t>Contratación directa</t>
  </si>
  <si>
    <t>Distrito</t>
  </si>
  <si>
    <t>Concurso de méritos</t>
  </si>
  <si>
    <t>NO</t>
  </si>
  <si>
    <t>Menor cuantía</t>
  </si>
  <si>
    <t>Recursos Banca Multilateral</t>
  </si>
  <si>
    <t>Ladys Urquijo Ardila. Secretaria General. Tel. 431 77 77, info@setpsantamarta.gov.co</t>
  </si>
  <si>
    <t>Prestacion de servicios de apoyo a la gestion en el SETP, con idoneidad y capacidad como conserje para el cuidado y limpieza de los bienes muebles e inmuebles de la Entidad</t>
  </si>
  <si>
    <t>Prestación de servicio de mensajería y trámites</t>
  </si>
  <si>
    <t>Avalúos para la adquisición de predios</t>
  </si>
  <si>
    <t>Prestacion de servicios  profesionales y de apoyo a la gestión del Area de Reasentamiento</t>
  </si>
  <si>
    <t>Prestación de servicios profesionales y de apoyo a la gestión del área de operación</t>
  </si>
  <si>
    <t>Equipos de oficina</t>
  </si>
  <si>
    <t>Pólizas y seguros</t>
  </si>
  <si>
    <t>Interventoria - Construcción y rehabilitación: Terminal de Gaira</t>
  </si>
  <si>
    <t>Arrendamiento de vehiculo para transporte de funcionarios y contratistas del SETP, en el marco del Plan de reasentamiento</t>
  </si>
  <si>
    <t>Asesorias y acompañamientos</t>
  </si>
  <si>
    <t>Diseño  de Terminales, Patios y Talleres</t>
  </si>
  <si>
    <t>2 meses</t>
  </si>
  <si>
    <t>11 meses</t>
  </si>
  <si>
    <t>Contratación de demolición de predios adquiridos para la ejecución de los proyectos del Sistema Estratégico de Transporte Público de Santa Marta</t>
  </si>
  <si>
    <t>11 Meses</t>
  </si>
  <si>
    <t>Prestación de servicios profesionales y de apoyo a la gestión en revisoría fiscal</t>
  </si>
  <si>
    <t>Servicio de transporte aereo a través de agencia de viajes (COSTO DE TIQUETES )</t>
  </si>
  <si>
    <t>Logística de Eventos</t>
  </si>
  <si>
    <t>Nación BID</t>
  </si>
  <si>
    <t>1 Mes</t>
  </si>
  <si>
    <t>Suministro de Extintores y Señalizaciones para la Oficinas del SETP</t>
  </si>
  <si>
    <t>Mantenimiento general de equipos de oficina</t>
  </si>
  <si>
    <t>Area de comunicaciones. Lina Palma Valiente. 4317777  -   Ladys Urquijo Ardila. Secretaria General</t>
  </si>
  <si>
    <t>Massiel Martinez Pino. Coordinador Reasentamiento. Tel 4317777 - Ladys Urquijo Ardila. Secretaria General</t>
  </si>
  <si>
    <t>Massiel Martinez. Coordinador Gestión Predial y Reasentamiento. Tel. 431 77 77, mmartinez@setpsantamarta.gov.co  -  Ladys Urquijo Ardila. Secretaria General.</t>
  </si>
  <si>
    <t>Suministro de oficina (Papeleria)</t>
  </si>
  <si>
    <t>Servicios Eléctricos</t>
  </si>
  <si>
    <t>Servicio de Acueducto y Alcantarillado</t>
  </si>
  <si>
    <t>Servicio de Telefonía e internet</t>
  </si>
  <si>
    <t>Interventoria - Construcción y rehabilitación:  Av. Del Ferrocarril (entre Soc Portuaria y Calle 22) y Calle 22 (Av. Ferrocarril - Carrera 1)</t>
  </si>
  <si>
    <t>Interventoria - Construcción y rehabilitación:  Puente Av. Bavaria</t>
  </si>
  <si>
    <t>Enero de 2018</t>
  </si>
  <si>
    <t>Febrero de 2018</t>
  </si>
  <si>
    <t>enero de 2018</t>
  </si>
  <si>
    <t>Valor total estimado 2018</t>
  </si>
  <si>
    <t>Contratos de arrendamiento de los inmuebles para la sede administrativa y operativa del SETP</t>
  </si>
  <si>
    <t>Prestacion de servicios profesionales y de apoyo a la gestión del área Financiera, jurídica y contratación</t>
  </si>
  <si>
    <t>Prestación de servicios profesionales y de apoyo a la gestión del área de infraestructura y ambiental</t>
  </si>
  <si>
    <t>Prestación de servicios profesionales y de apoyo a la gestión del área de comunicaciones</t>
  </si>
  <si>
    <t xml:space="preserve"> Distrito</t>
  </si>
  <si>
    <t>Licitación pública</t>
  </si>
  <si>
    <t>Av. Del Ferrocarril (entre Soc Portuaria y Calle 22) y Calle 22 (Av. Ferrocarril - Carrera 1)</t>
  </si>
  <si>
    <t>Puente Av. Bavaria</t>
  </si>
  <si>
    <t>6 meses</t>
  </si>
  <si>
    <t>Terminal de Gaira</t>
  </si>
  <si>
    <t>5 meses</t>
  </si>
  <si>
    <t>7 meses</t>
  </si>
  <si>
    <t>Mantenimiento locativos de las Oficinas del SETP</t>
  </si>
  <si>
    <t>mínima / Menor cuantía</t>
  </si>
  <si>
    <t>marzo de 2018</t>
  </si>
  <si>
    <t>8 meses</t>
  </si>
  <si>
    <t>Noviembre de 2018</t>
  </si>
  <si>
    <t>Junio de 2018</t>
  </si>
  <si>
    <t>David Guillot Calvache Apoyo Administrativo. Tel. 431 77 77, dguillot@setpsantamarta.gov.co</t>
  </si>
  <si>
    <t>Equipo de Reasentamiento, Massiel Martìnez, tel. 4317777 -  Ladys Urquijo Ardila. Secretaria General.</t>
  </si>
  <si>
    <t>David Guillot Calvache Apoyo Administrativo - Ladys Urquijo Ardila. Secretaria General. Tel. 431 77 77, info@setpsantamarta.gov.co</t>
  </si>
  <si>
    <t>Área de Infraestructura. Ing. Orlando Velez, ovelez@setpsantamarta.gov.co tel. 4317777 - Ladys Urquijo Ardila. Secretaria General.  info@setpsantamarta.gov.co</t>
  </si>
  <si>
    <t>Mantenimiento de los Muebles y enseres para la dependencia de la Entidad</t>
  </si>
  <si>
    <t>Servicios Profesionales en gestión documental</t>
  </si>
  <si>
    <t>PLAN ANUAL DE ADQUISICIONES 2018 DEL SISTEMA ESTRATEGICO DE TRANSPORTE PUBLICO DE SANTA MARTA -SETP SANTA MARTA S.A.S.-</t>
  </si>
  <si>
    <t>Calle 24 N° 3-99 Edificio Banco de Bogotá Oficina 1202, Santa Marta, Magdalena, Colombia.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</si>
  <si>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El Sistema Estratégico de Transporte Público de Santa Marta, es una empresa industrial y comercial del estado que planifica, gestiona, estructura y ejecuta los procesos necesarios para la solución integral del transporte público de pasajeros y la movilidad de manera eficiente y segura, generando entornos socio ambiéntales y contribuyendo al desarrollo de la ciudad del buen vivir.
</t>
    </r>
    <r>
      <rPr>
        <b/>
        <sz val="11"/>
        <color indexed="8"/>
        <rFont val="Arial"/>
        <family val="2"/>
      </rPr>
      <t>Visión:</t>
    </r>
    <r>
      <rPr>
        <sz val="11"/>
        <color indexed="8"/>
        <rFont val="Arial"/>
        <family val="2"/>
      </rPr>
      <t xml:space="preserve"> En el 2019, mediante la puesta en marcha del Sistema Estratégico de Transporte Público de pasajeros, el SETP Santa Marta S.A.S. entregará a la ciudad, un sistema que responderá a las necesidades de los usuarios de manera segura, eficiente, accesible, asequible, ambiental y financieramente sostenible, mejorando la movilidad, calidad de vida y entorno urbano de la ciudad del buen vivir</t>
    </r>
  </si>
  <si>
    <r>
      <t xml:space="preserve">Todas las compras se centralizan en la sede administrativa, ubicada en Santa Marta, capital del Departamento del Magdalena. La entidad cuenta en su planta de personal con 3 cargos (Gerencia, Secretaría General y Control Interno) de libre nombramiento y remoción del Alcalde Distrital, 50 contratistas y un presupuesto oficial anual 2018 de </t>
    </r>
    <r>
      <rPr>
        <sz val="11"/>
        <rFont val="Arial"/>
        <family val="2"/>
      </rPr>
      <t>$ 54.019.863.190</t>
    </r>
  </si>
  <si>
    <t>26 DE ENERO  2018</t>
  </si>
  <si>
    <t>Maria Jesús Palencia. Coordinador área de Operaciones431 77 77,  - Ladys Urquijo Ardila. Secretaria General</t>
  </si>
  <si>
    <t>Nelsy Fernandez Contadora SETP. Tel. 431 77 77,  - Ladys Urquijo Ardila. Secretaria General</t>
  </si>
  <si>
    <t>Lina Palma Valiente Coordinador comunicaciones. Tel. 431 77 77, lpalma@setpsantamarta.gov.co - Ladys Urquijo Ardila. Secretaria General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</si>
</sst>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[$-C0A]mmmm\-yy;@"/>
    <numFmt numFmtId="185" formatCode="&quot;$&quot;\ 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"/>
    <numFmt numFmtId="191" formatCode="_(* #,##0_);_(* \(#,##0\);_(* &quot;-&quot;??_);_(@_)"/>
    <numFmt numFmtId="192" formatCode="&quot;$&quot;\ #,##0.0"/>
    <numFmt numFmtId="193" formatCode="mmmm\ &quot;de&quot;\ yyyy"/>
    <numFmt numFmtId="194" formatCode="_(&quot;$&quot;\ * #,##0.000_);_(&quot;$&quot;\ * \(#,##0.000\);_(&quot;$&quot;\ * &quot;-&quot;??_);_(@_)"/>
    <numFmt numFmtId="195" formatCode="_(&quot;$&quot;\ * #,##0.0000_);_(&quot;$&quot;\ * \(#,##0.0000\);_(&quot;$&quot;\ * &quot;-&quot;??_);_(@_)"/>
    <numFmt numFmtId="196" formatCode="_(&quot;$&quot;\ * #,##0.0_);_(&quot;$&quot;\ * \(#,##0.0\);_(&quot;$&quot;\ * &quot;-&quot;??_);_(@_)"/>
    <numFmt numFmtId="197" formatCode="_(&quot;$&quot;\ * #,##0_);_(&quot;$&quot;\ * \(#,##0\);_(&quot;$&quot;\ 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5" fillId="0" borderId="11" xfId="39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5" fillId="0" borderId="13" xfId="39" applyFont="1" applyFill="1" applyBorder="1" applyAlignment="1">
      <alignment horizontal="center" vertical="center" wrapText="1"/>
    </xf>
    <xf numFmtId="169" fontId="47" fillId="0" borderId="0" xfId="5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9" fontId="0" fillId="0" borderId="0" xfId="60" applyFont="1" applyAlignment="1">
      <alignment/>
    </xf>
    <xf numFmtId="197" fontId="0" fillId="0" borderId="0" xfId="51" applyNumberFormat="1" applyFont="1" applyAlignment="1">
      <alignment/>
    </xf>
    <xf numFmtId="197" fontId="0" fillId="0" borderId="0" xfId="0" applyNumberFormat="1" applyAlignment="1">
      <alignment/>
    </xf>
    <xf numFmtId="0" fontId="5" fillId="0" borderId="14" xfId="39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51" applyNumberFormat="1" applyFont="1" applyFill="1" applyBorder="1" applyAlignment="1">
      <alignment horizontal="center" vertical="center" wrapText="1"/>
    </xf>
    <xf numFmtId="193" fontId="47" fillId="33" borderId="18" xfId="0" applyNumberFormat="1" applyFont="1" applyFill="1" applyBorder="1" applyAlignment="1">
      <alignment horizontal="center" vertical="center" wrapText="1"/>
    </xf>
    <xf numFmtId="193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93" fontId="2" fillId="33" borderId="19" xfId="0" applyNumberFormat="1" applyFont="1" applyFill="1" applyBorder="1" applyAlignment="1">
      <alignment horizontal="center" vertical="center" wrapText="1"/>
    </xf>
    <xf numFmtId="190" fontId="2" fillId="33" borderId="19" xfId="51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197" fontId="47" fillId="33" borderId="10" xfId="51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190" fontId="47" fillId="33" borderId="10" xfId="51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0" fillId="0" borderId="23" xfId="46" applyFont="1" applyFill="1" applyBorder="1" applyAlignment="1">
      <alignment horizontal="center" vertical="center"/>
    </xf>
    <xf numFmtId="0" fontId="50" fillId="0" borderId="24" xfId="46" applyFont="1" applyFill="1" applyBorder="1" applyAlignment="1">
      <alignment horizontal="center" vertical="center"/>
    </xf>
    <xf numFmtId="0" fontId="50" fillId="0" borderId="18" xfId="46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psantamart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="85" zoomScaleNormal="85" zoomScalePageLayoutView="80" workbookViewId="0" topLeftCell="A22">
      <selection activeCell="H56" sqref="H56"/>
    </sheetView>
  </sheetViews>
  <sheetFormatPr defaultColWidth="11.421875" defaultRowHeight="15"/>
  <cols>
    <col min="1" max="1" width="1.1484375" style="1" customWidth="1"/>
    <col min="2" max="2" width="18.57421875" style="1" customWidth="1"/>
    <col min="3" max="3" width="57.140625" style="1" bestFit="1" customWidth="1"/>
    <col min="4" max="4" width="20.28125" style="1" bestFit="1" customWidth="1"/>
    <col min="5" max="5" width="14.421875" style="1" customWidth="1"/>
    <col min="6" max="6" width="15.421875" style="1" customWidth="1"/>
    <col min="7" max="7" width="14.7109375" style="1" customWidth="1"/>
    <col min="8" max="8" width="17.140625" style="1" customWidth="1"/>
    <col min="9" max="9" width="17.28125" style="1" customWidth="1"/>
    <col min="10" max="10" width="15.7109375" style="1" customWidth="1"/>
    <col min="11" max="11" width="15.421875" style="1" customWidth="1"/>
    <col min="12" max="12" width="24.28125" style="1" customWidth="1"/>
    <col min="13" max="13" width="14.00390625" style="1" customWidth="1"/>
    <col min="14" max="14" width="42.421875" style="1" customWidth="1"/>
    <col min="15" max="16384" width="11.421875" style="1" customWidth="1"/>
  </cols>
  <sheetData>
    <row r="1" ht="15" thickBot="1"/>
    <row r="2" spans="2:9" ht="15.75" thickBot="1">
      <c r="B2" s="38" t="s">
        <v>99</v>
      </c>
      <c r="C2" s="39"/>
      <c r="D2" s="39"/>
      <c r="E2" s="39"/>
      <c r="F2" s="39"/>
      <c r="G2" s="39"/>
      <c r="H2" s="39"/>
      <c r="I2" s="40"/>
    </row>
    <row r="3" ht="15.75" thickBot="1">
      <c r="B3" s="2"/>
    </row>
    <row r="4" spans="2:7" ht="15.75" thickBot="1">
      <c r="B4" s="38" t="s">
        <v>0</v>
      </c>
      <c r="C4" s="39"/>
      <c r="D4" s="39"/>
      <c r="E4" s="39"/>
      <c r="F4" s="39"/>
      <c r="G4" s="40"/>
    </row>
    <row r="5" spans="2:9" ht="28.5" customHeight="1">
      <c r="B5" s="9" t="s">
        <v>1</v>
      </c>
      <c r="C5" s="49" t="s">
        <v>25</v>
      </c>
      <c r="D5" s="50"/>
      <c r="E5" s="50"/>
      <c r="F5" s="50"/>
      <c r="G5" s="51"/>
      <c r="H5"/>
      <c r="I5"/>
    </row>
    <row r="6" spans="2:9" ht="15">
      <c r="B6" s="3" t="s">
        <v>2</v>
      </c>
      <c r="C6" s="46" t="s">
        <v>100</v>
      </c>
      <c r="D6" s="47"/>
      <c r="E6" s="47"/>
      <c r="F6" s="47"/>
      <c r="G6" s="48"/>
      <c r="H6"/>
      <c r="I6"/>
    </row>
    <row r="7" spans="2:9" ht="15">
      <c r="B7" s="3" t="s">
        <v>3</v>
      </c>
      <c r="C7" s="52" t="s">
        <v>26</v>
      </c>
      <c r="D7" s="53"/>
      <c r="E7" s="53"/>
      <c r="F7" s="53"/>
      <c r="G7" s="54"/>
      <c r="H7"/>
      <c r="I7"/>
    </row>
    <row r="8" spans="2:9" ht="15">
      <c r="B8" s="3" t="s">
        <v>15</v>
      </c>
      <c r="C8" s="55" t="s">
        <v>27</v>
      </c>
      <c r="D8" s="56"/>
      <c r="E8" s="56"/>
      <c r="F8" s="56"/>
      <c r="G8" s="57"/>
      <c r="H8"/>
      <c r="I8"/>
    </row>
    <row r="9" spans="2:9" ht="195" customHeight="1">
      <c r="B9" s="37" t="s">
        <v>18</v>
      </c>
      <c r="C9" s="42" t="s">
        <v>101</v>
      </c>
      <c r="D9" s="42"/>
      <c r="E9" s="46" t="s">
        <v>23</v>
      </c>
      <c r="F9" s="47"/>
      <c r="G9" s="48"/>
      <c r="H9"/>
      <c r="I9"/>
    </row>
    <row r="10" spans="2:10" ht="99.75" customHeight="1">
      <c r="B10" s="37" t="s">
        <v>4</v>
      </c>
      <c r="C10" s="42" t="s">
        <v>102</v>
      </c>
      <c r="D10" s="42"/>
      <c r="E10" s="45" t="s">
        <v>22</v>
      </c>
      <c r="F10" s="45"/>
      <c r="G10" s="45"/>
      <c r="J10" s="11"/>
    </row>
    <row r="11" spans="2:9" ht="28.5" customHeight="1">
      <c r="B11" s="37" t="s">
        <v>5</v>
      </c>
      <c r="C11" s="42" t="s">
        <v>39</v>
      </c>
      <c r="D11" s="42"/>
      <c r="E11" s="45"/>
      <c r="F11" s="45"/>
      <c r="G11" s="45"/>
      <c r="H11"/>
      <c r="I11"/>
    </row>
    <row r="12" spans="2:9" ht="15">
      <c r="B12" s="37" t="s">
        <v>19</v>
      </c>
      <c r="C12" s="43">
        <f>SUM(H19:H51)</f>
        <v>15720174278.5</v>
      </c>
      <c r="D12" s="43"/>
      <c r="E12" s="45"/>
      <c r="F12" s="45"/>
      <c r="G12" s="45"/>
      <c r="H12"/>
      <c r="I12"/>
    </row>
    <row r="13" spans="2:9" ht="58.5" customHeight="1">
      <c r="B13" s="37" t="s">
        <v>20</v>
      </c>
      <c r="C13" s="43">
        <v>218747760</v>
      </c>
      <c r="D13" s="43"/>
      <c r="E13" s="45"/>
      <c r="F13" s="45"/>
      <c r="G13" s="45"/>
      <c r="H13"/>
      <c r="I13"/>
    </row>
    <row r="14" spans="2:9" ht="42.75">
      <c r="B14" s="37" t="s">
        <v>21</v>
      </c>
      <c r="C14" s="43">
        <v>21874776</v>
      </c>
      <c r="D14" s="43"/>
      <c r="F14"/>
      <c r="G14"/>
      <c r="H14"/>
      <c r="I14"/>
    </row>
    <row r="15" spans="2:9" ht="42.75">
      <c r="B15" s="37" t="s">
        <v>17</v>
      </c>
      <c r="C15" s="44" t="s">
        <v>103</v>
      </c>
      <c r="D15" s="44"/>
      <c r="F15"/>
      <c r="G15"/>
      <c r="H15"/>
      <c r="I15"/>
    </row>
    <row r="17" spans="2:12" ht="15.75" thickBot="1">
      <c r="B17" s="41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s="7" customFormat="1" ht="60">
      <c r="B18" s="8" t="s">
        <v>24</v>
      </c>
      <c r="C18" s="10" t="s">
        <v>6</v>
      </c>
      <c r="D18" s="10" t="s">
        <v>16</v>
      </c>
      <c r="E18" s="10" t="s">
        <v>7</v>
      </c>
      <c r="F18" s="10" t="s">
        <v>8</v>
      </c>
      <c r="G18" s="10" t="s">
        <v>9</v>
      </c>
      <c r="H18" s="10" t="s">
        <v>74</v>
      </c>
      <c r="I18" s="10" t="s">
        <v>10</v>
      </c>
      <c r="J18" s="10" t="s">
        <v>11</v>
      </c>
      <c r="K18" s="10" t="s">
        <v>12</v>
      </c>
      <c r="L18" s="16" t="s">
        <v>13</v>
      </c>
    </row>
    <row r="19" spans="1:12" ht="99.75">
      <c r="A19" s="22"/>
      <c r="B19" s="17">
        <v>76111500</v>
      </c>
      <c r="C19" s="26" t="s">
        <v>40</v>
      </c>
      <c r="D19" s="27" t="s">
        <v>71</v>
      </c>
      <c r="E19" s="26" t="s">
        <v>28</v>
      </c>
      <c r="F19" s="26" t="s">
        <v>33</v>
      </c>
      <c r="G19" s="26" t="s">
        <v>34</v>
      </c>
      <c r="H19" s="28">
        <v>14000000</v>
      </c>
      <c r="I19" s="28">
        <f>H19</f>
        <v>14000000</v>
      </c>
      <c r="J19" s="26" t="s">
        <v>30</v>
      </c>
      <c r="K19" s="26" t="s">
        <v>31</v>
      </c>
      <c r="L19" s="26" t="s">
        <v>95</v>
      </c>
    </row>
    <row r="20" spans="1:12" ht="99.75">
      <c r="A20" s="22"/>
      <c r="B20" s="17">
        <v>78102206</v>
      </c>
      <c r="C20" s="26" t="s">
        <v>41</v>
      </c>
      <c r="D20" s="27" t="s">
        <v>71</v>
      </c>
      <c r="E20" s="26" t="s">
        <v>52</v>
      </c>
      <c r="F20" s="26" t="s">
        <v>33</v>
      </c>
      <c r="G20" s="26" t="s">
        <v>34</v>
      </c>
      <c r="H20" s="28">
        <v>5000000</v>
      </c>
      <c r="I20" s="28">
        <f aca="true" t="shared" si="0" ref="I20:I52">H20</f>
        <v>5000000</v>
      </c>
      <c r="J20" s="26" t="s">
        <v>30</v>
      </c>
      <c r="K20" s="26" t="s">
        <v>31</v>
      </c>
      <c r="L20" s="26" t="s">
        <v>95</v>
      </c>
    </row>
    <row r="21" spans="1:12" ht="99.75">
      <c r="A21" s="22"/>
      <c r="B21" s="17">
        <v>90121502</v>
      </c>
      <c r="C21" s="26" t="s">
        <v>56</v>
      </c>
      <c r="D21" s="27" t="s">
        <v>72</v>
      </c>
      <c r="E21" s="26" t="s">
        <v>52</v>
      </c>
      <c r="F21" s="26" t="s">
        <v>29</v>
      </c>
      <c r="G21" s="26" t="s">
        <v>34</v>
      </c>
      <c r="H21" s="28">
        <v>90000000</v>
      </c>
      <c r="I21" s="28">
        <f t="shared" si="0"/>
        <v>90000000</v>
      </c>
      <c r="J21" s="26" t="s">
        <v>30</v>
      </c>
      <c r="K21" s="26" t="s">
        <v>31</v>
      </c>
      <c r="L21" s="26" t="s">
        <v>95</v>
      </c>
    </row>
    <row r="22" spans="2:12" s="22" customFormat="1" ht="99.75">
      <c r="B22" s="17">
        <v>80131502</v>
      </c>
      <c r="C22" s="26" t="s">
        <v>75</v>
      </c>
      <c r="D22" s="27" t="s">
        <v>71</v>
      </c>
      <c r="E22" s="26" t="s">
        <v>28</v>
      </c>
      <c r="F22" s="26" t="s">
        <v>33</v>
      </c>
      <c r="G22" s="26" t="s">
        <v>34</v>
      </c>
      <c r="H22" s="28">
        <v>200000000</v>
      </c>
      <c r="I22" s="28">
        <f t="shared" si="0"/>
        <v>200000000</v>
      </c>
      <c r="J22" s="26" t="s">
        <v>30</v>
      </c>
      <c r="K22" s="26" t="s">
        <v>31</v>
      </c>
      <c r="L22" s="26" t="s">
        <v>95</v>
      </c>
    </row>
    <row r="23" spans="2:12" s="22" customFormat="1" ht="71.25">
      <c r="B23" s="17">
        <v>83101800</v>
      </c>
      <c r="C23" s="26" t="s">
        <v>66</v>
      </c>
      <c r="D23" s="27" t="s">
        <v>71</v>
      </c>
      <c r="E23" s="26" t="s">
        <v>28</v>
      </c>
      <c r="F23" s="26" t="s">
        <v>33</v>
      </c>
      <c r="G23" s="26" t="s">
        <v>34</v>
      </c>
      <c r="H23" s="28">
        <f>4000000*12</f>
        <v>48000000</v>
      </c>
      <c r="I23" s="28">
        <f t="shared" si="0"/>
        <v>48000000</v>
      </c>
      <c r="J23" s="26" t="s">
        <v>30</v>
      </c>
      <c r="K23" s="26" t="s">
        <v>31</v>
      </c>
      <c r="L23" s="26" t="s">
        <v>93</v>
      </c>
    </row>
    <row r="24" spans="2:12" s="22" customFormat="1" ht="71.25">
      <c r="B24" s="17">
        <v>83101500</v>
      </c>
      <c r="C24" s="26" t="s">
        <v>67</v>
      </c>
      <c r="D24" s="27" t="s">
        <v>71</v>
      </c>
      <c r="E24" s="26" t="s">
        <v>28</v>
      </c>
      <c r="F24" s="26" t="s">
        <v>33</v>
      </c>
      <c r="G24" s="26" t="s">
        <v>34</v>
      </c>
      <c r="H24" s="28">
        <v>1500000</v>
      </c>
      <c r="I24" s="28">
        <f t="shared" si="0"/>
        <v>1500000</v>
      </c>
      <c r="J24" s="26" t="s">
        <v>30</v>
      </c>
      <c r="K24" s="26" t="s">
        <v>31</v>
      </c>
      <c r="L24" s="26" t="s">
        <v>93</v>
      </c>
    </row>
    <row r="25" spans="2:12" s="22" customFormat="1" ht="71.25">
      <c r="B25" s="17">
        <v>83112300</v>
      </c>
      <c r="C25" s="26" t="s">
        <v>68</v>
      </c>
      <c r="D25" s="27" t="s">
        <v>71</v>
      </c>
      <c r="E25" s="26" t="s">
        <v>28</v>
      </c>
      <c r="F25" s="26" t="s">
        <v>33</v>
      </c>
      <c r="G25" s="26" t="s">
        <v>34</v>
      </c>
      <c r="H25" s="28">
        <f>500000*12</f>
        <v>6000000</v>
      </c>
      <c r="I25" s="28">
        <f t="shared" si="0"/>
        <v>6000000</v>
      </c>
      <c r="J25" s="26" t="s">
        <v>30</v>
      </c>
      <c r="K25" s="26" t="s">
        <v>31</v>
      </c>
      <c r="L25" s="26" t="s">
        <v>93</v>
      </c>
    </row>
    <row r="26" spans="2:12" s="22" customFormat="1" ht="85.5">
      <c r="B26" s="17">
        <v>80131802</v>
      </c>
      <c r="C26" s="26" t="s">
        <v>42</v>
      </c>
      <c r="D26" s="27" t="s">
        <v>71</v>
      </c>
      <c r="E26" s="26" t="s">
        <v>28</v>
      </c>
      <c r="F26" s="26" t="s">
        <v>33</v>
      </c>
      <c r="G26" s="26" t="s">
        <v>34</v>
      </c>
      <c r="H26" s="28">
        <v>80000000</v>
      </c>
      <c r="I26" s="28">
        <f t="shared" si="0"/>
        <v>80000000</v>
      </c>
      <c r="J26" s="26" t="s">
        <v>30</v>
      </c>
      <c r="K26" s="26" t="s">
        <v>31</v>
      </c>
      <c r="L26" s="26" t="s">
        <v>94</v>
      </c>
    </row>
    <row r="27" spans="2:12" s="22" customFormat="1" ht="99.75">
      <c r="B27" s="17">
        <v>80111600</v>
      </c>
      <c r="C27" s="26" t="s">
        <v>43</v>
      </c>
      <c r="D27" s="27" t="s">
        <v>71</v>
      </c>
      <c r="E27" s="26" t="s">
        <v>28</v>
      </c>
      <c r="F27" s="26" t="s">
        <v>33</v>
      </c>
      <c r="G27" s="26" t="s">
        <v>34</v>
      </c>
      <c r="H27" s="28">
        <v>1100000000</v>
      </c>
      <c r="I27" s="28">
        <f t="shared" si="0"/>
        <v>1100000000</v>
      </c>
      <c r="J27" s="26" t="s">
        <v>30</v>
      </c>
      <c r="K27" s="26" t="s">
        <v>31</v>
      </c>
      <c r="L27" s="26" t="s">
        <v>95</v>
      </c>
    </row>
    <row r="28" spans="1:12" s="22" customFormat="1" ht="99.75">
      <c r="A28" s="23"/>
      <c r="B28" s="17">
        <v>80111600</v>
      </c>
      <c r="C28" s="26" t="s">
        <v>76</v>
      </c>
      <c r="D28" s="27" t="s">
        <v>71</v>
      </c>
      <c r="E28" s="26" t="s">
        <v>28</v>
      </c>
      <c r="F28" s="26" t="s">
        <v>33</v>
      </c>
      <c r="G28" s="26" t="s">
        <v>34</v>
      </c>
      <c r="H28" s="28">
        <v>645000000</v>
      </c>
      <c r="I28" s="28">
        <f t="shared" si="0"/>
        <v>645000000</v>
      </c>
      <c r="J28" s="26" t="s">
        <v>30</v>
      </c>
      <c r="K28" s="26" t="s">
        <v>31</v>
      </c>
      <c r="L28" s="26" t="s">
        <v>95</v>
      </c>
    </row>
    <row r="29" spans="1:12" s="22" customFormat="1" ht="99.75">
      <c r="A29" s="23"/>
      <c r="B29" s="17">
        <v>80111600</v>
      </c>
      <c r="C29" s="26" t="s">
        <v>77</v>
      </c>
      <c r="D29" s="27" t="s">
        <v>71</v>
      </c>
      <c r="E29" s="26" t="s">
        <v>28</v>
      </c>
      <c r="F29" s="26" t="s">
        <v>33</v>
      </c>
      <c r="G29" s="26" t="s">
        <v>34</v>
      </c>
      <c r="H29" s="28">
        <v>480000000</v>
      </c>
      <c r="I29" s="28">
        <f t="shared" si="0"/>
        <v>480000000</v>
      </c>
      <c r="J29" s="26" t="s">
        <v>30</v>
      </c>
      <c r="K29" s="26" t="s">
        <v>31</v>
      </c>
      <c r="L29" s="26" t="s">
        <v>95</v>
      </c>
    </row>
    <row r="30" spans="1:12" s="22" customFormat="1" ht="71.25">
      <c r="A30" s="23"/>
      <c r="B30" s="17">
        <v>80111600</v>
      </c>
      <c r="C30" s="26" t="s">
        <v>55</v>
      </c>
      <c r="D30" s="27" t="s">
        <v>71</v>
      </c>
      <c r="E30" s="26" t="s">
        <v>28</v>
      </c>
      <c r="F30" s="26" t="s">
        <v>33</v>
      </c>
      <c r="G30" s="26" t="s">
        <v>34</v>
      </c>
      <c r="H30" s="28">
        <v>97000000</v>
      </c>
      <c r="I30" s="28">
        <f t="shared" si="0"/>
        <v>97000000</v>
      </c>
      <c r="J30" s="26" t="s">
        <v>30</v>
      </c>
      <c r="K30" s="26" t="s">
        <v>31</v>
      </c>
      <c r="L30" s="26" t="s">
        <v>105</v>
      </c>
    </row>
    <row r="31" spans="1:12" s="22" customFormat="1" ht="71.25">
      <c r="A31" s="23"/>
      <c r="B31" s="17">
        <v>80111600</v>
      </c>
      <c r="C31" s="26" t="s">
        <v>44</v>
      </c>
      <c r="D31" s="27" t="s">
        <v>71</v>
      </c>
      <c r="E31" s="26" t="s">
        <v>28</v>
      </c>
      <c r="F31" s="26" t="s">
        <v>33</v>
      </c>
      <c r="G31" s="26" t="s">
        <v>34</v>
      </c>
      <c r="H31" s="28">
        <v>350000000</v>
      </c>
      <c r="I31" s="28">
        <f t="shared" si="0"/>
        <v>350000000</v>
      </c>
      <c r="J31" s="26" t="s">
        <v>30</v>
      </c>
      <c r="K31" s="26" t="s">
        <v>31</v>
      </c>
      <c r="L31" s="26" t="s">
        <v>104</v>
      </c>
    </row>
    <row r="32" spans="1:12" s="22" customFormat="1" ht="114">
      <c r="A32" s="23"/>
      <c r="B32" s="17">
        <v>80111600</v>
      </c>
      <c r="C32" s="26" t="s">
        <v>78</v>
      </c>
      <c r="D32" s="27" t="s">
        <v>71</v>
      </c>
      <c r="E32" s="26" t="s">
        <v>28</v>
      </c>
      <c r="F32" s="26" t="s">
        <v>33</v>
      </c>
      <c r="G32" s="26" t="s">
        <v>34</v>
      </c>
      <c r="H32" s="28">
        <v>245000000</v>
      </c>
      <c r="I32" s="28">
        <f t="shared" si="0"/>
        <v>245000000</v>
      </c>
      <c r="J32" s="26" t="s">
        <v>30</v>
      </c>
      <c r="K32" s="26" t="s">
        <v>31</v>
      </c>
      <c r="L32" s="26" t="s">
        <v>106</v>
      </c>
    </row>
    <row r="33" spans="1:12" s="22" customFormat="1" ht="99.75">
      <c r="A33" s="23"/>
      <c r="B33" s="17">
        <v>44121600</v>
      </c>
      <c r="C33" s="26" t="s">
        <v>65</v>
      </c>
      <c r="D33" s="27" t="s">
        <v>73</v>
      </c>
      <c r="E33" s="26" t="s">
        <v>28</v>
      </c>
      <c r="F33" s="26" t="s">
        <v>29</v>
      </c>
      <c r="G33" s="26" t="s">
        <v>34</v>
      </c>
      <c r="H33" s="28">
        <v>12000000</v>
      </c>
      <c r="I33" s="28">
        <f t="shared" si="0"/>
        <v>12000000</v>
      </c>
      <c r="J33" s="26" t="s">
        <v>30</v>
      </c>
      <c r="K33" s="26" t="s">
        <v>31</v>
      </c>
      <c r="L33" s="26" t="s">
        <v>95</v>
      </c>
    </row>
    <row r="34" spans="1:12" s="22" customFormat="1" ht="99.75">
      <c r="A34" s="23"/>
      <c r="B34" s="17">
        <v>43211500</v>
      </c>
      <c r="C34" s="26" t="s">
        <v>45</v>
      </c>
      <c r="D34" s="27" t="s">
        <v>72</v>
      </c>
      <c r="E34" s="26" t="s">
        <v>51</v>
      </c>
      <c r="F34" s="26" t="s">
        <v>37</v>
      </c>
      <c r="G34" s="26" t="s">
        <v>79</v>
      </c>
      <c r="H34" s="28">
        <v>170000000</v>
      </c>
      <c r="I34" s="28">
        <f t="shared" si="0"/>
        <v>170000000</v>
      </c>
      <c r="J34" s="26" t="s">
        <v>30</v>
      </c>
      <c r="K34" s="26" t="s">
        <v>31</v>
      </c>
      <c r="L34" s="26" t="s">
        <v>95</v>
      </c>
    </row>
    <row r="35" spans="1:13" s="35" customFormat="1" ht="99.75">
      <c r="A35" s="24"/>
      <c r="B35" s="17">
        <v>56111507</v>
      </c>
      <c r="C35" s="26" t="s">
        <v>32</v>
      </c>
      <c r="D35" s="27" t="s">
        <v>72</v>
      </c>
      <c r="E35" s="26" t="s">
        <v>51</v>
      </c>
      <c r="F35" s="26" t="s">
        <v>29</v>
      </c>
      <c r="G35" s="26" t="s">
        <v>79</v>
      </c>
      <c r="H35" s="28">
        <v>30000000</v>
      </c>
      <c r="I35" s="28">
        <f t="shared" si="0"/>
        <v>30000000</v>
      </c>
      <c r="J35" s="26" t="s">
        <v>30</v>
      </c>
      <c r="K35" s="26" t="s">
        <v>31</v>
      </c>
      <c r="L35" s="26" t="s">
        <v>95</v>
      </c>
      <c r="M35" s="12"/>
    </row>
    <row r="36" spans="2:12" s="22" customFormat="1" ht="114">
      <c r="B36" s="18">
        <v>95111601</v>
      </c>
      <c r="C36" s="21" t="s">
        <v>81</v>
      </c>
      <c r="D36" s="29" t="s">
        <v>71</v>
      </c>
      <c r="E36" s="21" t="s">
        <v>85</v>
      </c>
      <c r="F36" s="21" t="s">
        <v>80</v>
      </c>
      <c r="G36" s="21" t="s">
        <v>34</v>
      </c>
      <c r="H36" s="28">
        <v>9159799875</v>
      </c>
      <c r="I36" s="28">
        <f t="shared" si="0"/>
        <v>9159799875</v>
      </c>
      <c r="J36" s="26" t="s">
        <v>30</v>
      </c>
      <c r="K36" s="26" t="s">
        <v>31</v>
      </c>
      <c r="L36" s="26" t="s">
        <v>96</v>
      </c>
    </row>
    <row r="37" spans="2:12" s="22" customFormat="1" ht="114">
      <c r="B37" s="18">
        <v>95111601</v>
      </c>
      <c r="C37" s="21" t="s">
        <v>82</v>
      </c>
      <c r="D37" s="30" t="s">
        <v>71</v>
      </c>
      <c r="E37" s="21" t="s">
        <v>83</v>
      </c>
      <c r="F37" s="21" t="s">
        <v>80</v>
      </c>
      <c r="G37" s="21" t="s">
        <v>58</v>
      </c>
      <c r="H37" s="28" t="s">
        <v>38</v>
      </c>
      <c r="I37" s="28" t="str">
        <f t="shared" si="0"/>
        <v>Recursos Banca Multilateral</v>
      </c>
      <c r="J37" s="26" t="s">
        <v>30</v>
      </c>
      <c r="K37" s="26" t="s">
        <v>31</v>
      </c>
      <c r="L37" s="26" t="s">
        <v>96</v>
      </c>
    </row>
    <row r="38" spans="2:12" s="22" customFormat="1" ht="114">
      <c r="B38" s="18">
        <v>95111601</v>
      </c>
      <c r="C38" s="21" t="s">
        <v>84</v>
      </c>
      <c r="D38" s="30" t="s">
        <v>72</v>
      </c>
      <c r="E38" s="21" t="s">
        <v>86</v>
      </c>
      <c r="F38" s="21" t="s">
        <v>80</v>
      </c>
      <c r="G38" s="21" t="s">
        <v>58</v>
      </c>
      <c r="H38" s="28" t="s">
        <v>38</v>
      </c>
      <c r="I38" s="28" t="s">
        <v>38</v>
      </c>
      <c r="J38" s="26" t="s">
        <v>30</v>
      </c>
      <c r="K38" s="26" t="s">
        <v>31</v>
      </c>
      <c r="L38" s="26" t="s">
        <v>96</v>
      </c>
    </row>
    <row r="39" spans="2:12" s="22" customFormat="1" ht="114">
      <c r="B39" s="19">
        <v>80101600</v>
      </c>
      <c r="C39" s="21" t="s">
        <v>69</v>
      </c>
      <c r="D39" s="29" t="s">
        <v>71</v>
      </c>
      <c r="E39" s="21" t="s">
        <v>85</v>
      </c>
      <c r="F39" s="21" t="s">
        <v>35</v>
      </c>
      <c r="G39" s="21" t="s">
        <v>34</v>
      </c>
      <c r="H39" s="28">
        <f>+H36*6%</f>
        <v>549587992.5</v>
      </c>
      <c r="I39" s="28">
        <f t="shared" si="0"/>
        <v>549587992.5</v>
      </c>
      <c r="J39" s="26" t="s">
        <v>36</v>
      </c>
      <c r="K39" s="26" t="s">
        <v>31</v>
      </c>
      <c r="L39" s="26" t="s">
        <v>96</v>
      </c>
    </row>
    <row r="40" spans="2:12" s="22" customFormat="1" ht="114">
      <c r="B40" s="19">
        <v>80101600</v>
      </c>
      <c r="C40" s="21" t="s">
        <v>70</v>
      </c>
      <c r="D40" s="30" t="s">
        <v>71</v>
      </c>
      <c r="E40" s="21" t="s">
        <v>83</v>
      </c>
      <c r="F40" s="21" t="s">
        <v>35</v>
      </c>
      <c r="G40" s="21" t="s">
        <v>34</v>
      </c>
      <c r="H40" s="28">
        <v>390583897</v>
      </c>
      <c r="I40" s="28">
        <f t="shared" si="0"/>
        <v>390583897</v>
      </c>
      <c r="J40" s="26" t="s">
        <v>36</v>
      </c>
      <c r="K40" s="26" t="s">
        <v>31</v>
      </c>
      <c r="L40" s="26" t="s">
        <v>96</v>
      </c>
    </row>
    <row r="41" spans="2:12" s="22" customFormat="1" ht="114">
      <c r="B41" s="19">
        <v>80101600</v>
      </c>
      <c r="C41" s="21" t="s">
        <v>47</v>
      </c>
      <c r="D41" s="30" t="s">
        <v>72</v>
      </c>
      <c r="E41" s="21" t="s">
        <v>86</v>
      </c>
      <c r="F41" s="21" t="s">
        <v>35</v>
      </c>
      <c r="G41" s="21" t="s">
        <v>34</v>
      </c>
      <c r="H41" s="28">
        <v>420000000</v>
      </c>
      <c r="I41" s="28">
        <f t="shared" si="0"/>
        <v>420000000</v>
      </c>
      <c r="J41" s="26" t="s">
        <v>36</v>
      </c>
      <c r="K41" s="26" t="s">
        <v>31</v>
      </c>
      <c r="L41" s="26" t="s">
        <v>96</v>
      </c>
    </row>
    <row r="42" spans="1:12" s="12" customFormat="1" ht="99.75">
      <c r="A42" s="25"/>
      <c r="B42" s="17">
        <v>80101601</v>
      </c>
      <c r="C42" s="21" t="s">
        <v>49</v>
      </c>
      <c r="D42" s="27" t="s">
        <v>71</v>
      </c>
      <c r="E42" s="26" t="s">
        <v>28</v>
      </c>
      <c r="F42" s="26" t="s">
        <v>33</v>
      </c>
      <c r="G42" s="26" t="s">
        <v>34</v>
      </c>
      <c r="H42" s="28">
        <v>190000000</v>
      </c>
      <c r="I42" s="28">
        <f t="shared" si="0"/>
        <v>190000000</v>
      </c>
      <c r="J42" s="26" t="s">
        <v>30</v>
      </c>
      <c r="K42" s="26" t="s">
        <v>31</v>
      </c>
      <c r="L42" s="26" t="s">
        <v>95</v>
      </c>
    </row>
    <row r="43" spans="2:12" s="12" customFormat="1" ht="128.25">
      <c r="B43" s="17">
        <v>78111808</v>
      </c>
      <c r="C43" s="21" t="s">
        <v>48</v>
      </c>
      <c r="D43" s="27" t="s">
        <v>71</v>
      </c>
      <c r="E43" s="26" t="s">
        <v>28</v>
      </c>
      <c r="F43" s="26" t="s">
        <v>29</v>
      </c>
      <c r="G43" s="26" t="s">
        <v>34</v>
      </c>
      <c r="H43" s="28">
        <f>5650000*12</f>
        <v>67800000</v>
      </c>
      <c r="I43" s="28">
        <f t="shared" si="0"/>
        <v>67800000</v>
      </c>
      <c r="J43" s="26" t="s">
        <v>30</v>
      </c>
      <c r="K43" s="26" t="s">
        <v>31</v>
      </c>
      <c r="L43" s="26" t="s">
        <v>64</v>
      </c>
    </row>
    <row r="44" spans="1:12" s="12" customFormat="1" ht="99.75">
      <c r="A44" s="25"/>
      <c r="B44" s="20">
        <v>84131500</v>
      </c>
      <c r="C44" s="31" t="s">
        <v>46</v>
      </c>
      <c r="D44" s="32">
        <v>43221</v>
      </c>
      <c r="E44" s="31" t="s">
        <v>28</v>
      </c>
      <c r="F44" s="26" t="s">
        <v>29</v>
      </c>
      <c r="G44" s="31" t="s">
        <v>34</v>
      </c>
      <c r="H44" s="33">
        <v>44000000</v>
      </c>
      <c r="I44" s="28">
        <f t="shared" si="0"/>
        <v>44000000</v>
      </c>
      <c r="J44" s="31" t="s">
        <v>36</v>
      </c>
      <c r="K44" s="31" t="s">
        <v>31</v>
      </c>
      <c r="L44" s="26" t="s">
        <v>95</v>
      </c>
    </row>
    <row r="45" spans="1:12" s="12" customFormat="1" ht="114">
      <c r="A45" s="25"/>
      <c r="B45" s="21">
        <v>80111617</v>
      </c>
      <c r="C45" s="21" t="s">
        <v>50</v>
      </c>
      <c r="D45" s="34" t="s">
        <v>72</v>
      </c>
      <c r="E45" s="26" t="s">
        <v>86</v>
      </c>
      <c r="F45" s="21" t="s">
        <v>35</v>
      </c>
      <c r="G45" s="21" t="s">
        <v>34</v>
      </c>
      <c r="H45" s="28">
        <v>692902514</v>
      </c>
      <c r="I45" s="28">
        <f t="shared" si="0"/>
        <v>692902514</v>
      </c>
      <c r="J45" s="26" t="s">
        <v>36</v>
      </c>
      <c r="K45" s="26" t="s">
        <v>31</v>
      </c>
      <c r="L45" s="26" t="s">
        <v>96</v>
      </c>
    </row>
    <row r="46" spans="1:12" s="12" customFormat="1" ht="80.25" customHeight="1">
      <c r="A46" s="25"/>
      <c r="B46" s="21">
        <v>72101507</v>
      </c>
      <c r="C46" s="21" t="s">
        <v>87</v>
      </c>
      <c r="D46" s="34" t="s">
        <v>91</v>
      </c>
      <c r="E46" s="26" t="s">
        <v>59</v>
      </c>
      <c r="F46" s="21" t="s">
        <v>29</v>
      </c>
      <c r="G46" s="21" t="s">
        <v>34</v>
      </c>
      <c r="H46" s="28">
        <v>10000000</v>
      </c>
      <c r="I46" s="28">
        <v>7000000</v>
      </c>
      <c r="J46" s="26" t="s">
        <v>36</v>
      </c>
      <c r="K46" s="26" t="s">
        <v>31</v>
      </c>
      <c r="L46" s="26" t="s">
        <v>95</v>
      </c>
    </row>
    <row r="47" spans="1:12" s="12" customFormat="1" ht="99.75">
      <c r="A47" s="25"/>
      <c r="B47" s="21">
        <v>93141808</v>
      </c>
      <c r="C47" s="21" t="s">
        <v>60</v>
      </c>
      <c r="D47" s="34" t="s">
        <v>72</v>
      </c>
      <c r="E47" s="26" t="s">
        <v>59</v>
      </c>
      <c r="F47" s="21" t="s">
        <v>29</v>
      </c>
      <c r="G47" s="21" t="s">
        <v>34</v>
      </c>
      <c r="H47" s="28">
        <v>2000000</v>
      </c>
      <c r="I47" s="28">
        <f t="shared" si="0"/>
        <v>2000000</v>
      </c>
      <c r="J47" s="26" t="s">
        <v>36</v>
      </c>
      <c r="K47" s="26" t="s">
        <v>31</v>
      </c>
      <c r="L47" s="26" t="s">
        <v>95</v>
      </c>
    </row>
    <row r="48" spans="1:12" s="12" customFormat="1" ht="99.75">
      <c r="A48" s="25"/>
      <c r="B48" s="21">
        <v>72154066</v>
      </c>
      <c r="C48" s="21" t="s">
        <v>61</v>
      </c>
      <c r="D48" s="34" t="s">
        <v>72</v>
      </c>
      <c r="E48" s="26" t="s">
        <v>54</v>
      </c>
      <c r="F48" s="21" t="s">
        <v>29</v>
      </c>
      <c r="G48" s="21" t="s">
        <v>34</v>
      </c>
      <c r="H48" s="28">
        <v>10000000</v>
      </c>
      <c r="I48" s="28">
        <f t="shared" si="0"/>
        <v>10000000</v>
      </c>
      <c r="J48" s="26" t="s">
        <v>36</v>
      </c>
      <c r="K48" s="26" t="s">
        <v>31</v>
      </c>
      <c r="L48" s="26" t="s">
        <v>95</v>
      </c>
    </row>
    <row r="49" spans="1:12" s="12" customFormat="1" ht="99.75">
      <c r="A49" s="25"/>
      <c r="B49" s="21">
        <v>56112107</v>
      </c>
      <c r="C49" s="21" t="s">
        <v>97</v>
      </c>
      <c r="D49" s="34" t="s">
        <v>92</v>
      </c>
      <c r="E49" s="26" t="s">
        <v>59</v>
      </c>
      <c r="F49" s="21" t="s">
        <v>29</v>
      </c>
      <c r="G49" s="21" t="s">
        <v>34</v>
      </c>
      <c r="H49" s="28">
        <v>10000000</v>
      </c>
      <c r="I49" s="28">
        <v>13000000</v>
      </c>
      <c r="J49" s="26" t="s">
        <v>36</v>
      </c>
      <c r="K49" s="26" t="s">
        <v>31</v>
      </c>
      <c r="L49" s="26" t="s">
        <v>95</v>
      </c>
    </row>
    <row r="50" spans="1:12" s="12" customFormat="1" ht="71.25">
      <c r="A50" s="25"/>
      <c r="B50" s="21">
        <v>80111623</v>
      </c>
      <c r="C50" s="21" t="s">
        <v>57</v>
      </c>
      <c r="D50" s="34" t="s">
        <v>71</v>
      </c>
      <c r="E50" s="26" t="s">
        <v>54</v>
      </c>
      <c r="F50" s="21" t="s">
        <v>88</v>
      </c>
      <c r="G50" s="21" t="s">
        <v>34</v>
      </c>
      <c r="H50" s="28">
        <v>150000000</v>
      </c>
      <c r="I50" s="28">
        <f t="shared" si="0"/>
        <v>150000000</v>
      </c>
      <c r="J50" s="26" t="s">
        <v>36</v>
      </c>
      <c r="K50" s="26" t="s">
        <v>31</v>
      </c>
      <c r="L50" s="26" t="s">
        <v>62</v>
      </c>
    </row>
    <row r="51" spans="1:12" s="12" customFormat="1" ht="85.5">
      <c r="A51" s="25"/>
      <c r="B51" s="21">
        <v>72141510</v>
      </c>
      <c r="C51" s="26" t="s">
        <v>53</v>
      </c>
      <c r="D51" s="34" t="s">
        <v>89</v>
      </c>
      <c r="E51" s="26" t="s">
        <v>90</v>
      </c>
      <c r="F51" s="21" t="s">
        <v>35</v>
      </c>
      <c r="G51" s="26" t="s">
        <v>34</v>
      </c>
      <c r="H51" s="36">
        <v>450000000</v>
      </c>
      <c r="I51" s="28">
        <f t="shared" si="0"/>
        <v>450000000</v>
      </c>
      <c r="J51" s="26" t="s">
        <v>36</v>
      </c>
      <c r="K51" s="26" t="s">
        <v>31</v>
      </c>
      <c r="L51" s="26" t="s">
        <v>63</v>
      </c>
    </row>
    <row r="52" spans="1:12" s="4" customFormat="1" ht="27.75" customHeight="1">
      <c r="A52" s="6"/>
      <c r="B52" s="21">
        <v>80111600</v>
      </c>
      <c r="C52" s="26" t="s">
        <v>98</v>
      </c>
      <c r="D52" s="34" t="s">
        <v>71</v>
      </c>
      <c r="E52" s="26" t="s">
        <v>90</v>
      </c>
      <c r="F52" s="21" t="s">
        <v>33</v>
      </c>
      <c r="G52" s="26" t="s">
        <v>34</v>
      </c>
      <c r="H52" s="36">
        <v>24000000</v>
      </c>
      <c r="I52" s="28">
        <f t="shared" si="0"/>
        <v>24000000</v>
      </c>
      <c r="J52" s="26" t="s">
        <v>36</v>
      </c>
      <c r="K52" s="26" t="s">
        <v>31</v>
      </c>
      <c r="L52" s="26" t="s">
        <v>95</v>
      </c>
    </row>
    <row r="53" spans="1:12" ht="14.25">
      <c r="A53" s="4"/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</row>
    <row r="55" s="4" customFormat="1" ht="33.75" customHeight="1"/>
    <row r="56" ht="111" customHeight="1"/>
  </sheetData>
  <sheetProtection/>
  <autoFilter ref="B18:L51"/>
  <mergeCells count="16">
    <mergeCell ref="C6:G6"/>
    <mergeCell ref="C7:G7"/>
    <mergeCell ref="C8:G8"/>
    <mergeCell ref="C10:D10"/>
    <mergeCell ref="C11:D11"/>
    <mergeCell ref="C12:D12"/>
    <mergeCell ref="B2:I2"/>
    <mergeCell ref="B17:L17"/>
    <mergeCell ref="C9:D9"/>
    <mergeCell ref="C14:D14"/>
    <mergeCell ref="C15:D15"/>
    <mergeCell ref="B4:G4"/>
    <mergeCell ref="E10:G13"/>
    <mergeCell ref="E9:G9"/>
    <mergeCell ref="C5:G5"/>
    <mergeCell ref="C13:D13"/>
  </mergeCells>
  <hyperlinks>
    <hyperlink ref="C8" r:id="rId1" display="www.setpsantamart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C9"/>
  <sheetViews>
    <sheetView zoomScalePageLayoutView="0" workbookViewId="0" topLeftCell="A1">
      <selection activeCell="D7" sqref="D7"/>
    </sheetView>
  </sheetViews>
  <sheetFormatPr defaultColWidth="11.421875" defaultRowHeight="15"/>
  <cols>
    <col min="3" max="3" width="16.7109375" style="0" bestFit="1" customWidth="1"/>
  </cols>
  <sheetData>
    <row r="5" ht="15">
      <c r="C5" s="14">
        <v>140000000</v>
      </c>
    </row>
    <row r="7" spans="2:3" ht="15">
      <c r="B7" s="13">
        <v>0.65</v>
      </c>
      <c r="C7" s="15">
        <f>$C$5*B7</f>
        <v>91000000</v>
      </c>
    </row>
    <row r="8" spans="2:3" ht="15">
      <c r="B8" s="13">
        <v>0.05</v>
      </c>
      <c r="C8" s="15">
        <f>$C$5*B8</f>
        <v>7000000</v>
      </c>
    </row>
    <row r="9" spans="2:3" ht="15">
      <c r="B9" s="13">
        <v>0.3</v>
      </c>
      <c r="C9" s="15">
        <f>$C$5*B9</f>
        <v>42000000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Valentín Restrepo</dc:creator>
  <cp:keywords/>
  <dc:description/>
  <cp:lastModifiedBy>Control Interno</cp:lastModifiedBy>
  <dcterms:created xsi:type="dcterms:W3CDTF">2012-12-10T15:58:41Z</dcterms:created>
  <dcterms:modified xsi:type="dcterms:W3CDTF">2018-07-18T20:28:19Z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