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ONTROL INTERNO\PLANES DE ACCIÓN INSTITUCIONAL\Vigencia 2020 - EN CONSOLIDANDO\"/>
    </mc:Choice>
  </mc:AlternateContent>
  <bookViews>
    <workbookView xWindow="-120" yWindow="-120" windowWidth="20730" windowHeight="11160" tabRatio="881"/>
  </bookViews>
  <sheets>
    <sheet name="E - Gestión de Comunicación" sheetId="34" r:id="rId1"/>
    <sheet name="M - GPR" sheetId="36" r:id="rId2"/>
    <sheet name="M - GT, Infraestructura" sheetId="33" r:id="rId3"/>
    <sheet name="M - GT, Operaciones " sheetId="38" r:id="rId4"/>
    <sheet name="A - Gestión Financiera" sheetId="39" r:id="rId5"/>
    <sheet name="A - Gestión de Contratación" sheetId="37" r:id="rId6"/>
    <sheet name="A -Gestión Administrativa" sheetId="35" r:id="rId7"/>
  </sheets>
  <externalReferences>
    <externalReference r:id="rId8"/>
    <externalReference r:id="rId9"/>
    <externalReference r:id="rId10"/>
    <externalReference r:id="rId11"/>
  </externalReferences>
  <definedNames>
    <definedName name="_xlnm.Print_Area" localSheetId="5">'A - Gestión de Contratación'!$A$1:$AA$23</definedName>
    <definedName name="_xlnm.Print_Area" localSheetId="6">'A -Gestión Administrativa'!$A$1:$V$12</definedName>
    <definedName name="_xlnm.Print_Area" localSheetId="0">'E - Gestión de Comunicación'!$A$1:$AA$41</definedName>
    <definedName name="_xlnm.Print_Area" localSheetId="1">'M - GPR'!$A$1:$AA$47</definedName>
    <definedName name="_xlnm.Print_Area" localSheetId="2">'M - GT, Infraestructura'!$A$1:$AA$42</definedName>
    <definedName name="_xlnm.Print_Titles" localSheetId="5">'A - Gestión de Contratación'!$1:$9</definedName>
    <definedName name="_xlnm.Print_Titles" localSheetId="6">'A -Gestión Administrativa'!$1:$9</definedName>
    <definedName name="_xlnm.Print_Titles" localSheetId="0">'E - Gestión de Comunicación'!$1:$9</definedName>
    <definedName name="_xlnm.Print_Titles" localSheetId="1">'M - GPR'!$1:$9</definedName>
    <definedName name="_xlnm.Print_Titles" localSheetId="2">'M - GT, Infraestructura'!$1:$9</definedName>
    <definedName name="_xlnm.Print_Titles" localSheetId="3">'M - GT, Operaciones '!$1:$9</definedName>
    <definedName name="Z_A5C34BA5_1386_4481_BD62_B0BA115FB8E1_.wvu.PrintArea" localSheetId="5" hidden="1">'A - Gestión de Contratación'!$A$1:$V$10</definedName>
    <definedName name="Z_A5C34BA5_1386_4481_BD62_B0BA115FB8E1_.wvu.PrintArea" localSheetId="6" hidden="1">'A -Gestión Administrativa'!$A$1:$V$12</definedName>
    <definedName name="Z_A5C34BA5_1386_4481_BD62_B0BA115FB8E1_.wvu.PrintArea" localSheetId="0" hidden="1">'E - Gestión de Comunicación'!$A$1:$V$13</definedName>
    <definedName name="Z_A5C34BA5_1386_4481_BD62_B0BA115FB8E1_.wvu.PrintArea" localSheetId="1" hidden="1">'M - GPR'!$A$1:$V$11</definedName>
    <definedName name="Z_A5C34BA5_1386_4481_BD62_B0BA115FB8E1_.wvu.PrintArea" localSheetId="2" hidden="1">'M - GT, Infraestructura'!$A$1:$V$12</definedName>
    <definedName name="Z_A5C34BA5_1386_4481_BD62_B0BA115FB8E1_.wvu.PrintArea" localSheetId="3" hidden="1">'M - GT, Operaciones '!$A$1:$V$33</definedName>
    <definedName name="Z_A5C34BA5_1386_4481_BD62_B0BA115FB8E1_.wvu.PrintTitles" localSheetId="5" hidden="1">'A - Gestión de Contratación'!$1:$9</definedName>
    <definedName name="Z_A5C34BA5_1386_4481_BD62_B0BA115FB8E1_.wvu.PrintTitles" localSheetId="6" hidden="1">'A -Gestión Administrativa'!$1:$9</definedName>
    <definedName name="Z_A5C34BA5_1386_4481_BD62_B0BA115FB8E1_.wvu.PrintTitles" localSheetId="0" hidden="1">'E - Gestión de Comunicación'!$1:$9</definedName>
    <definedName name="Z_A5C34BA5_1386_4481_BD62_B0BA115FB8E1_.wvu.PrintTitles" localSheetId="1" hidden="1">'M - GPR'!$1:$9</definedName>
    <definedName name="Z_A5C34BA5_1386_4481_BD62_B0BA115FB8E1_.wvu.PrintTitles" localSheetId="2" hidden="1">'M - GT, Infraestructura'!$1:$9</definedName>
    <definedName name="Z_A5C34BA5_1386_4481_BD62_B0BA115FB8E1_.wvu.PrintTitles" localSheetId="3" hidden="1">'M - GT, Operaciones '!$1:$9</definedName>
  </definedNames>
  <calcPr calcId="162913" iterate="1"/>
  <customWorkbookViews>
    <customWorkbookView name="EO - Vista personalizada" guid="{A5C34BA5-1386-4481-BD62-B0BA115FB8E1}" mergeInterval="0" personalView="1" maximized="1" xWindow="-8" yWindow="-8" windowWidth="1382" windowHeight="744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16" i="39" l="1"/>
  <c r="Y16" i="39"/>
  <c r="X16" i="39"/>
  <c r="W16" i="39"/>
  <c r="X17" i="39" s="1"/>
  <c r="X37" i="38" l="1"/>
  <c r="Z36" i="38"/>
  <c r="Y36" i="38"/>
  <c r="X36" i="38"/>
  <c r="W36" i="38"/>
  <c r="Z13" i="37" l="1"/>
  <c r="X14" i="37" s="1"/>
  <c r="Y13" i="37"/>
  <c r="X13" i="37"/>
  <c r="W13" i="37"/>
  <c r="X34" i="36"/>
  <c r="Z33" i="36"/>
  <c r="Y33" i="36"/>
  <c r="X33" i="36"/>
  <c r="W33" i="36"/>
  <c r="Z29" i="36"/>
  <c r="Y29" i="36"/>
  <c r="X29" i="36"/>
  <c r="W29" i="36"/>
  <c r="Z25" i="36"/>
  <c r="Y25" i="36"/>
  <c r="X25" i="36"/>
  <c r="W25" i="36"/>
  <c r="H25" i="36"/>
  <c r="Z21" i="36"/>
  <c r="Y21" i="36"/>
  <c r="X21" i="36"/>
  <c r="W21" i="36"/>
  <c r="H21" i="36"/>
  <c r="Z17" i="36"/>
  <c r="Y17" i="36"/>
  <c r="X17" i="36"/>
  <c r="W17" i="36"/>
  <c r="H17" i="36"/>
  <c r="Z14" i="36"/>
  <c r="Y14" i="36"/>
  <c r="X14" i="36"/>
  <c r="W14" i="36"/>
  <c r="H14" i="36"/>
  <c r="Z11" i="36"/>
  <c r="Y11" i="36"/>
  <c r="X11" i="36"/>
  <c r="W11" i="36"/>
  <c r="H11" i="36"/>
  <c r="X19" i="35" l="1"/>
  <c r="Z18" i="35"/>
  <c r="Y18" i="35"/>
  <c r="X18" i="35"/>
  <c r="W18" i="35"/>
  <c r="Z14" i="34" l="1"/>
  <c r="Y14" i="34"/>
  <c r="X14" i="34"/>
  <c r="W14" i="34"/>
  <c r="I35" i="34" s="1"/>
  <c r="I14" i="34"/>
  <c r="I34" i="34" s="1"/>
  <c r="X43" i="33" l="1"/>
  <c r="W43" i="33" l="1"/>
  <c r="Z43" i="33" l="1"/>
  <c r="Y43" i="33" l="1"/>
</calcChain>
</file>

<file path=xl/comments1.xml><?xml version="1.0" encoding="utf-8"?>
<comments xmlns="http://schemas.openxmlformats.org/spreadsheetml/2006/main">
  <authors>
    <author>RecEcon</author>
  </authors>
  <commentList>
    <comment ref="B12" authorId="0" shapeId="0">
      <text>
        <r>
          <rPr>
            <sz val="9"/>
            <color indexed="81"/>
            <rFont val="Tahoma"/>
            <family val="2"/>
          </rPr>
          <t xml:space="preserve">1 Predio Pendiente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RecEcon:</t>
        </r>
        <r>
          <rPr>
            <sz val="9"/>
            <color indexed="81"/>
            <rFont val="Tahoma"/>
            <family val="2"/>
          </rPr>
          <t xml:space="preserve">
Una escritura pendiente 
</t>
        </r>
      </text>
    </comment>
  </commentList>
</comments>
</file>

<file path=xl/sharedStrings.xml><?xml version="1.0" encoding="utf-8"?>
<sst xmlns="http://schemas.openxmlformats.org/spreadsheetml/2006/main" count="665" uniqueCount="230">
  <si>
    <t>CÓDIGO EGE-FO-04</t>
  </si>
  <si>
    <t>VIGENCIA</t>
  </si>
  <si>
    <t>PROCESO</t>
  </si>
  <si>
    <t>RESPONSABLE</t>
  </si>
  <si>
    <t>OBJETIVO ESTRATÉGICO</t>
  </si>
  <si>
    <t>CRONOGRAMA DE ACTIVIDADES</t>
  </si>
  <si>
    <t>Actividades</t>
  </si>
  <si>
    <t xml:space="preserve">No. Actividad precedente </t>
  </si>
  <si>
    <t>Indicador de Cumplimiento</t>
  </si>
  <si>
    <t>Línea Base</t>
  </si>
  <si>
    <t>OBSERVACIONES</t>
  </si>
  <si>
    <t>No.</t>
  </si>
  <si>
    <t>Descripción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</si>
  <si>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</si>
  <si>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</si>
  <si>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</si>
  <si>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</si>
  <si>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</si>
  <si>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</si>
  <si>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</si>
  <si>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</si>
  <si>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</si>
  <si>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</si>
  <si>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</si>
  <si>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</si>
  <si>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N/A</t>
  </si>
  <si>
    <t>VERSIÓN 3.0</t>
  </si>
  <si>
    <t>07 DE MARZO DE 2017</t>
  </si>
  <si>
    <t>PROGRAMACIÓN</t>
  </si>
  <si>
    <t>Observación de Avance</t>
  </si>
  <si>
    <r>
      <t xml:space="preserve">SISTEMA DE GESTIÓN INTEGRAL DE CALIDAD
</t>
    </r>
    <r>
      <rPr>
        <b/>
        <sz val="14"/>
        <color theme="1"/>
        <rFont val="Arial Narrow"/>
        <family val="2"/>
      </rPr>
      <t>PLAN DE ACCIÓN</t>
    </r>
  </si>
  <si>
    <t>Coord. Gestión Técnica</t>
  </si>
  <si>
    <t>Planificación, construcción y control técnico ingenieril de los elementos que se requieren para la operación del sistema.</t>
  </si>
  <si>
    <t>Obra terminada</t>
  </si>
  <si>
    <t>Seguimiento en ejecución de obra</t>
  </si>
  <si>
    <t>Reconstrucción Calle 30  (entre carrera 9 y carrera 12)</t>
  </si>
  <si>
    <t>1er Trimestre</t>
  </si>
  <si>
    <t>% Avance Ejecutado por Trimestre</t>
  </si>
  <si>
    <t>2do Trimestre</t>
  </si>
  <si>
    <t>3er Trimestre</t>
  </si>
  <si>
    <t>4to Trimestre</t>
  </si>
  <si>
    <t>Procesos Precontractuales</t>
  </si>
  <si>
    <t>3.1</t>
  </si>
  <si>
    <t>3.2</t>
  </si>
  <si>
    <t>Gestión Técnica</t>
  </si>
  <si>
    <t>% de Avance</t>
  </si>
  <si>
    <t>% Meta</t>
  </si>
  <si>
    <t>Reconstrucción Calle 30  (Cra 5ta - Cra 9) Tramo 1B y Tramo 1 C</t>
  </si>
  <si>
    <t xml:space="preserve">Plan de Manejo Ambiental </t>
  </si>
  <si>
    <t>Reconstrucción Calle 30  (Cra 13 - 13B)</t>
  </si>
  <si>
    <t>Avenida del Río entre la Avenida del Ferrocarril hasta la carrera 19.</t>
  </si>
  <si>
    <t>Terminal de Trasferencia y Patio Taller Mamatoco</t>
  </si>
  <si>
    <t>Patio taller Líbano</t>
  </si>
  <si>
    <t>Patio Taller Lucha</t>
  </si>
  <si>
    <t>Reconstrucción Calle 30  (Cra 17A - 20A)</t>
  </si>
  <si>
    <t>Ejecución de obra</t>
  </si>
  <si>
    <t>Avance planificado a corte de 2020</t>
  </si>
  <si>
    <t>Acción Presupuestal Requerida Año 2020</t>
  </si>
  <si>
    <t>Avances a Diciembre 2019</t>
  </si>
  <si>
    <t>1.1</t>
  </si>
  <si>
    <t>1.2</t>
  </si>
  <si>
    <t>1.3</t>
  </si>
  <si>
    <t>2.1</t>
  </si>
  <si>
    <t>2.2</t>
  </si>
  <si>
    <t>2.3</t>
  </si>
  <si>
    <t>3.3</t>
  </si>
  <si>
    <t>4.1</t>
  </si>
  <si>
    <t>4.2</t>
  </si>
  <si>
    <t>4.3</t>
  </si>
  <si>
    <t>5.1</t>
  </si>
  <si>
    <t>5.2</t>
  </si>
  <si>
    <t>5.3</t>
  </si>
  <si>
    <t>6.1</t>
  </si>
  <si>
    <t>6.2</t>
  </si>
  <si>
    <t>7.1</t>
  </si>
  <si>
    <t>7.2</t>
  </si>
  <si>
    <t>7.3</t>
  </si>
  <si>
    <t>8.1</t>
  </si>
  <si>
    <t>8.2</t>
  </si>
  <si>
    <t>8.3</t>
  </si>
  <si>
    <t>Gestión de Comunicación</t>
  </si>
  <si>
    <t>Asesor Comunicaciones</t>
  </si>
  <si>
    <t>Gestionar y divulgar información y comunicación en los niveles internos y externos de la Organización, para fortalecer la  imagen del SETP Santa Marta S.A.S.</t>
  </si>
  <si>
    <t>Creación de la Marca del Operador</t>
  </si>
  <si>
    <t xml:space="preserve">Lanzamiento de la Marca </t>
  </si>
  <si>
    <t>2 Mesas de trabajo con sectores especificos y 3 preguntas cerradas(contaremos con la asesoría de Metro de Medellin)</t>
  </si>
  <si>
    <t xml:space="preserve">Campaña de Expectativa para el lanzamiento de la Marca </t>
  </si>
  <si>
    <t xml:space="preserve">Exhibición de piezas publicitarias en redes, medios de comunicación y vallas publiciarias  </t>
  </si>
  <si>
    <t xml:space="preserve">Mesas de trabajo con el equipo de operaciones para la ejecución del proceso  </t>
  </si>
  <si>
    <t>Taller Nacional para Socializar el Funcionamiento del Nuevo Sistema del Trasnporte Público</t>
  </si>
  <si>
    <t>Taller Realizado</t>
  </si>
  <si>
    <t>Gestión Administrativa</t>
  </si>
  <si>
    <t>Coord. Gestión Administrativa</t>
  </si>
  <si>
    <t>Brindar oportunidad y eficiencia en el suministro de recursos físicos y servicios de apoyo administrativo para el cumplimiento de los objetivos misionales y el normal funcionamiento de los procesos del SETP</t>
  </si>
  <si>
    <t>Acción Presupuestal   Requerida año 2020</t>
  </si>
  <si>
    <t>Ejecución del cronograma de mantenimiento preventivo y Correctivo de equipos de computo, impresoras, plotter, Mobiliario, Cableado Estructurado de datos y Electrico y locativo</t>
  </si>
  <si>
    <t>Cumpimiento del Cronograma de Mantenimiento</t>
  </si>
  <si>
    <t>Evaluación Tecnológica</t>
  </si>
  <si>
    <t>Entrega de Evaluación</t>
  </si>
  <si>
    <t xml:space="preserve"> </t>
  </si>
  <si>
    <t>Adquisición de mejoras tecnológicas</t>
  </si>
  <si>
    <t>Entrega de Elementos</t>
  </si>
  <si>
    <t>Mejoras a las instalaciones locativas</t>
  </si>
  <si>
    <t>PA</t>
  </si>
  <si>
    <t xml:space="preserve"> Ejecución del Programa de Capacitaciones</t>
  </si>
  <si>
    <t>Capacitaciones realizadas/ capacitaciones previstas</t>
  </si>
  <si>
    <t>ATH-MA-02 Manual de Capacitación</t>
  </si>
  <si>
    <t xml:space="preserve">Programa de Bienestar e Incentivos </t>
  </si>
  <si>
    <t>Actividades Realizadas del Programa/Actividades Previstas</t>
  </si>
  <si>
    <t xml:space="preserve">Manual de Bienestar e Incentivos </t>
  </si>
  <si>
    <t>Tablas de Retencion Documental</t>
  </si>
  <si>
    <t>No. de áreas con TR / No. De áreas de la entidad</t>
  </si>
  <si>
    <t>Ley General de Archivo</t>
  </si>
  <si>
    <r>
      <t xml:space="preserve">SISTEMA DE GESTIÓN INTEGRAL DE LA CALIDAD
</t>
    </r>
    <r>
      <rPr>
        <b/>
        <sz val="14"/>
        <color theme="1"/>
        <rFont val="Arial Narrow"/>
        <family val="2"/>
      </rPr>
      <t>PLAN DE ACCIÓN</t>
    </r>
  </si>
  <si>
    <t>Adquisición predial y Reasentamiento</t>
  </si>
  <si>
    <t>Coordinador del área de Adquisición Predial y Reasentamiento</t>
  </si>
  <si>
    <t>Adquirir los predios necesarios para la construcción de las obras correspondientes al SETP Santa Marta, a través de la implementación de planes y programas que minimicen el impacto socioeconómico de las unidades sociales a intervenir.</t>
  </si>
  <si>
    <t>Acción Presupuestal   Requerida Año 2020</t>
  </si>
  <si>
    <t>CALLE 30 ENTRE CARRERAS 12, 12A Y 13</t>
  </si>
  <si>
    <t>Plan de Reasentamiento para las unidades sociales del proyecto Calle 30 entre carreras 12, 12A y 13</t>
  </si>
  <si>
    <t>Saneamiento Predios</t>
  </si>
  <si>
    <t>Actividades programadas/ Actividades ejecutadas (ver anexo)</t>
  </si>
  <si>
    <t>Pendiente tramite de escritura y registro de un (1) predio;  y el pago de alumbrado publico para el predio de Justa Camargo</t>
  </si>
  <si>
    <t>Escrituración Predios Entregados</t>
  </si>
  <si>
    <t>Pendiente escritura de Olga Castaño</t>
  </si>
  <si>
    <t>PUENTE AVENIDA BAVARIA</t>
  </si>
  <si>
    <t>Plan de reasentamiento para las unidaddes sociales del proyecto Puente Av Bavaria</t>
  </si>
  <si>
    <t>Entrega de Predios</t>
  </si>
  <si>
    <t>ENTREGA DE PREDIO</t>
  </si>
  <si>
    <t xml:space="preserve">Acta de entrega de predios / predios requeridos </t>
  </si>
  <si>
    <t>CELINA PAREJO (A la espera de sentencia del Juez y orden de entrega del predio).</t>
  </si>
  <si>
    <t>Escritura Pública / Sentencia</t>
  </si>
  <si>
    <t xml:space="preserve">ESCRITURA PÚBLICA / SENTENCIA </t>
  </si>
  <si>
    <t>Una vez emitida la sentencia por parte del Juez, esta quedara como  acto de transferencia de dominio al Distrito, toda vez que se trata de mejoras sin antecedente registral</t>
  </si>
  <si>
    <t>CALLE 30 ENTRE CARRERAS 9 Y 12</t>
  </si>
  <si>
    <t>plan de reasentamiento para las unidaddes sociales del proyecto calle 30 (cras 9-12 )</t>
  </si>
  <si>
    <t>Emisión de documentos de enajenación</t>
  </si>
  <si>
    <t xml:space="preserve">Pendiente promesas de compraventa por firma de propietarios (3), oferta por notificar (1)  que corresponde a un predio de Saneamiento Automatico; </t>
  </si>
  <si>
    <t>Entrega de Predios - Reasentamiento</t>
  </si>
  <si>
    <t>Predios pendientes de entrega (8)</t>
  </si>
  <si>
    <t>Pendientes por tramite de escritura (9) predios, sentencias de expropiacion (2) . Y sentencia de pago por consignacion (1)</t>
  </si>
  <si>
    <t>CALLE 30 ENTRE CARRERAS 13 a 13B</t>
  </si>
  <si>
    <t>plan de reasentamiento para las unidaddes sociales del proyecto calle 30 (cras 13-13b )</t>
  </si>
  <si>
    <t>Promesa de Compraventa, escritura pública, contrato de compraventa, sentencia y resolución administrativa, para (11) predios.</t>
  </si>
  <si>
    <t>Pendientes por entrega (12)</t>
  </si>
  <si>
    <t>Transferencia de Dominio (Escritura Pública, Contrato Privado de Compraventa  / Sentencia)</t>
  </si>
  <si>
    <t>Escritura registrada en la Oficina de Registro de Instrumentos Públicos. En caso de que no se culmine los procesos de escrituración y registro se iniciará proceso de expropiación y finalizaría con sentencia judicial. (Aspecto que en tiempo ya no dependería del área de reasentamiento, si no de la Congestión Judicial). Para este item estan pendientes 14 predios</t>
  </si>
  <si>
    <t>CALLE 30 ENTRE CARRERAS 5 a 9</t>
  </si>
  <si>
    <t>plan de reasentamiento para las unidaddes sociales del proyecto calle 30 (cras 5-9 )</t>
  </si>
  <si>
    <t>Promesa de Compraventa,  contrato de compraventa, sentencia y resolución administrativa. Para este tramo a la fecha se han notificado treinta y cuatro (34) predios  de cuarenta y nueve (49) que se requieren para el desarrollo del proyecto, de los cuales cinco (5) ya tienen promesa de compraventa .</t>
  </si>
  <si>
    <t>Pendiente para entrega la totalidad de predios requeridos este tramo (49).</t>
  </si>
  <si>
    <t>Escritura registrada en la Oficina de Registro de Instrumentos Públicos. En caso de que no se culmine los procesos de escrituración y registro se iniciará proceso de expropiación y finalizaría con sentencia judicial. (Aspecto que en tiempo ya no dependería del área de reasentamiento, si no de la Congestión Judicial).</t>
  </si>
  <si>
    <t>CALLE 30 ENTRE CARRERAS 13B a 17A</t>
  </si>
  <si>
    <t>plan de reasentamiento para las unidaddes sociales del proyecto calle 30 (cras 13B-17 )</t>
  </si>
  <si>
    <t>Promesa de Compraventa, escritura pública, contrato de compraventan, sentencia y resolución administrativa.</t>
  </si>
  <si>
    <t xml:space="preserve">En el casos que el predio sea entregado por parte del Juzgado se entrega mediante auto.    </t>
  </si>
  <si>
    <t>Gestión Juridica y Contratación</t>
  </si>
  <si>
    <t>Secretaria General</t>
  </si>
  <si>
    <t>Tramitar los diferentes procesos jurídicos y de contratación requeridos por la entidad, así mismo asesorar, orientar y asistir las diferentes áreas, mediante la estricta sujeción a la normatividad jurídica según sea el caso, con el fin de garantizar el cumplimiento de las metas del Plan de Acción Institucional.</t>
  </si>
  <si>
    <t>Acción Presupuestal   requerida año 2019</t>
  </si>
  <si>
    <t>Nro. De Obras Contratadas/ Nro. De Obra presupuestadas</t>
  </si>
  <si>
    <t>Estudios y Documentos Previos suministrados por el área de Infraestructura</t>
  </si>
  <si>
    <t>6.3</t>
  </si>
  <si>
    <t>SISTEMA DE GESTIÓN INTEGRAL DE CALIDAD
PLAN DE ACCIÓN</t>
  </si>
  <si>
    <t>Gestión Técnica - Operaciones</t>
  </si>
  <si>
    <t>Coordinado Operaciones</t>
  </si>
  <si>
    <t>Implmentación y Operación del Sistema Estrategico de Transporte Público de la ciudad de Santa Marta</t>
  </si>
  <si>
    <t xml:space="preserve">Campaña integral de cultura ciudadana y de acciones pedagógicas para la divulgación, promoción y sensibilización en materia de adopción y uso adecuado del Sistema  </t>
  </si>
  <si>
    <t>% Implementación</t>
  </si>
  <si>
    <t xml:space="preserve"> N/A </t>
  </si>
  <si>
    <t>Recomposición CONPES (Con cambio de Alcance)</t>
  </si>
  <si>
    <t>Aprobación Umus de Recomposición</t>
  </si>
  <si>
    <t>CONPES 3896</t>
  </si>
  <si>
    <t>Mesas de trabajo para Implementación completa y Final del SETP</t>
  </si>
  <si>
    <t>No. De mesas desarolladas: 4</t>
  </si>
  <si>
    <t>Actualización Financiera ETFL (2019)</t>
  </si>
  <si>
    <t>Estructuración de Anexo Técnico para el Funcionamiento de Actores del Sistema</t>
  </si>
  <si>
    <t>Documento Finalizado</t>
  </si>
  <si>
    <t>Actaulización Diseño Operacional e Infraestructura de la ETLF (2019)</t>
  </si>
  <si>
    <t>Instalación de los Paraderos Físicos del Sistema</t>
  </si>
  <si>
    <t>No. De Paraderos Instalados: 1140</t>
  </si>
  <si>
    <t>Proceso de Contratación, suministro del Mapping  y  Sistema centralizador de procesos Transaccionales del Sistema Estrategico de Transporte Público</t>
  </si>
  <si>
    <t>Proceso Contratado</t>
  </si>
  <si>
    <t>Estructuración del Esquema de Interventoría- Supervisión del SETP  a partir del 1% vía tarifa (Decreto Distrital 459 de 2019)</t>
  </si>
  <si>
    <t>Esquema Aprobado : 1</t>
  </si>
  <si>
    <t>Actualización Financiera de Actores del SETP</t>
  </si>
  <si>
    <t>Modelos Financieros Aprobados: 3</t>
  </si>
  <si>
    <t>Modelación Financiera de Ingresos Colaterales del Sistema</t>
  </si>
  <si>
    <t>Modelo Financiero Aprobado</t>
  </si>
  <si>
    <t>Explotación Comercial de Paraderos M10 del SETP</t>
  </si>
  <si>
    <t>370 días</t>
  </si>
  <si>
    <t>mié 1/08/17</t>
  </si>
  <si>
    <t>Explotación Comercial de Terminal de Transferencia de Gaira.</t>
  </si>
  <si>
    <t>371 días</t>
  </si>
  <si>
    <t>mié 1/08/18</t>
  </si>
  <si>
    <t>Estructuración de Fondo de Estabilidad Tarifaria del SETP</t>
  </si>
  <si>
    <t>Proyecto radicado Alcaldía</t>
  </si>
  <si>
    <t>Implementación del Componente Técnologico por parte del Operador de Transporte</t>
  </si>
  <si>
    <t>% de Buses con equipos Instalados</t>
  </si>
  <si>
    <t>Implementación del Centro de Control de la Operación (En Gaira)</t>
  </si>
  <si>
    <t>Centro de Control Operativo</t>
  </si>
  <si>
    <t>Diseños Terminal de Trasferencia y Patio Taller Mamatoco</t>
  </si>
  <si>
    <t>Avance Proceso</t>
  </si>
  <si>
    <t>ETLF</t>
  </si>
  <si>
    <t>Contratación de Construcción de Terminal de Trasferencia y Patio Taller Mamatoco</t>
  </si>
  <si>
    <t>Diseños Patio Taller Líbano</t>
  </si>
  <si>
    <t>Contratación de Construcción  Patio Taller Líbano</t>
  </si>
  <si>
    <t>Diseños Patio Taller La Lucha</t>
  </si>
  <si>
    <t>Contratación de Construcción Patio Taller la Lucha</t>
  </si>
  <si>
    <t>Diseños de Terminal de Transferencia de la Lucha - Tramo 6</t>
  </si>
  <si>
    <t>Diseños de Patio Taller Manantial</t>
  </si>
  <si>
    <t>Estructuración de componente de Multimodalidad del Sistema.</t>
  </si>
  <si>
    <t>Documento Radicado en la Alcaldía</t>
  </si>
  <si>
    <t>Realización del Proceso Contractual para la ejecución de tres (3) obras para los patio taller del SETP</t>
  </si>
  <si>
    <t>Realización del Proceso Contractual para la ejecución de cinco (5) obras para el SETP</t>
  </si>
  <si>
    <t>Gestion Financiera</t>
  </si>
  <si>
    <t>Coord. Gestión  Financiera</t>
  </si>
  <si>
    <t>Hacer seguimiento  de los recursos y la información financiera y contable  previstos para el desarrollo del proyecto, apoyando al Ministerio de Transporte en la elaboración y presentación de los informes financieros requeridos por la Banca Multilateral, las entidades del estado y los organismos de control, así como de brindar apoyo ágil y eficiente a las áreas de la entidad.</t>
  </si>
  <si>
    <t xml:space="preserve">Manual de Procedimientos (Presupuesto - Contabilidad - Tesoreria) indentificacion de procesos actuales, elaboracion de Prcesos no definidos, socilaizacion de Nuevos Procesos y Implementacion y evaluacin de Procedimientos. </t>
  </si>
  <si>
    <t>100% utilización</t>
  </si>
  <si>
    <t>N.A</t>
  </si>
  <si>
    <t xml:space="preserve">Procesos Actuales </t>
  </si>
  <si>
    <t xml:space="preserve">Actulaizacion de Politicas Contables </t>
  </si>
  <si>
    <t xml:space="preserve">13 politicas </t>
  </si>
  <si>
    <t>Implementacion Modulo NOMINA (Publifinanzas)</t>
  </si>
  <si>
    <t>Apoyo software</t>
  </si>
  <si>
    <t xml:space="preserve">  cancelacion de cuentas bancarias, una vez se liquidaden los convenios</t>
  </si>
  <si>
    <t>No.de a convenios liquidados (2) 001 y 005 .</t>
  </si>
  <si>
    <t>Ejecución del Presupuesto General</t>
  </si>
  <si>
    <t>Información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</si>
</sst>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\ #,##0;[Red]\-&quot;$&quot;\ #,##0"/>
    <numFmt numFmtId="164" formatCode="_(&quot;$&quot;\ * #,##0.00_);_(&quot;$&quot;\ * \(#,##0.00\);_(&quot;$&quot;\ * &quot;-&quot;??_);_(@_)"/>
    <numFmt numFmtId="165" formatCode="_-&quot;$&quot;* #,##0.00_-;\-&quot;$&quot;* #,##0.00_-;_-&quot;$&quot;* &quot;-&quot;??_-;_-@_-"/>
    <numFmt numFmtId="166" formatCode="&quot;$&quot;\ #,##0"/>
    <numFmt numFmtId="167" formatCode="&quot;$&quot;\ #,##0,,"/>
    <numFmt numFmtId="168" formatCode="_(&quot;$&quot;\ * #,##0_);_(&quot;$&quot;\ * \(#,##0\);_(&quot;$&quot;\ * &quot;-&quot;??_);_(@_)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&quot;$&quot;* #,##0_-;\-&quot;$&quot;* #,##0_-;_-&quot;$&quot;* &quot;-&quot;_-;_-@_-"/>
    <numFmt numFmtId="172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 Narrow"/>
      <family val="2"/>
    </font>
    <font>
      <sz val="8"/>
      <color theme="1"/>
      <name val="Arial Narrow"/>
      <family val="2"/>
    </font>
    <font>
      <sz val="12"/>
      <color theme="1"/>
      <name val="Arial Narrow"/>
      <family val="2"/>
    </font>
    <font>
      <b/>
      <sz val="9"/>
      <color theme="0"/>
      <name val="Arial Narrow"/>
      <family val="2"/>
    </font>
    <font>
      <b/>
      <sz val="7"/>
      <name val="Arial Narrow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b/>
      <sz val="7"/>
      <color theme="1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sz val="9"/>
      <color rgb="FFFF0000"/>
      <name val="Arial Narrow"/>
      <family val="2"/>
    </font>
    <font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000000"/>
      <name val="Arial Narrow"/>
      <family val="2"/>
    </font>
    <font>
      <sz val="9"/>
      <color theme="1"/>
      <name val="Calibri"/>
      <family val="2"/>
      <scheme val="minor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rgb="FF002060"/>
      <name val="Arial Narrow"/>
      <family val="2"/>
    </font>
    <font>
      <sz val="7"/>
      <color theme="1"/>
      <name val="Arial Narrow"/>
      <family val="2"/>
    </font>
    <font>
      <sz val="10"/>
      <color rgb="FFFF0000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D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tted">
        <color theme="3" tint="-0.249977111117893"/>
      </left>
      <right style="dotted">
        <color theme="3" tint="-0.249977111117893"/>
      </right>
      <top style="dotted">
        <color theme="3" tint="-0.249977111117893"/>
      </top>
      <bottom style="dotted">
        <color theme="3" tint="-0.249977111117893"/>
      </bottom>
      <diagonal/>
    </border>
  </borders>
  <cellStyleXfs count="2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</cellStyleXfs>
  <cellXfs count="614">
    <xf numFmtId="0" fontId="0" fillId="0" borderId="0" xfId="0"/>
    <xf numFmtId="0" fontId="12" fillId="5" borderId="27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0" xfId="0" applyFont="1" applyBorder="1" applyAlignment="1"/>
    <xf numFmtId="0" fontId="13" fillId="0" borderId="0" xfId="0" applyFont="1" applyFill="1" applyBorder="1" applyAlignment="1">
      <alignment vertical="center" wrapText="1"/>
    </xf>
    <xf numFmtId="0" fontId="10" fillId="4" borderId="3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/>
    <xf numFmtId="0" fontId="14" fillId="0" borderId="0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10" fillId="0" borderId="38" xfId="0" applyFont="1" applyFill="1" applyBorder="1" applyAlignment="1">
      <alignment horizontal="center" vertical="center"/>
    </xf>
    <xf numFmtId="0" fontId="10" fillId="0" borderId="0" xfId="0" applyFont="1"/>
    <xf numFmtId="9" fontId="7" fillId="0" borderId="0" xfId="0" applyNumberFormat="1" applyFont="1"/>
    <xf numFmtId="0" fontId="7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7" fillId="6" borderId="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10" fillId="0" borderId="39" xfId="0" applyFont="1" applyBorder="1" applyAlignment="1">
      <alignment horizontal="right" vertical="center"/>
    </xf>
    <xf numFmtId="0" fontId="10" fillId="2" borderId="40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right" vertical="center"/>
    </xf>
    <xf numFmtId="0" fontId="7" fillId="0" borderId="32" xfId="0" applyFont="1" applyFill="1" applyBorder="1" applyAlignment="1">
      <alignment horizontal="right" vertical="center"/>
    </xf>
    <xf numFmtId="0" fontId="7" fillId="6" borderId="14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right" vertical="center"/>
    </xf>
    <xf numFmtId="0" fontId="15" fillId="5" borderId="43" xfId="0" applyFont="1" applyFill="1" applyBorder="1" applyAlignment="1">
      <alignment horizontal="center" vertical="center"/>
    </xf>
    <xf numFmtId="0" fontId="15" fillId="5" borderId="44" xfId="0" applyFont="1" applyFill="1" applyBorder="1" applyAlignment="1">
      <alignment horizontal="center" vertical="center"/>
    </xf>
    <xf numFmtId="0" fontId="15" fillId="5" borderId="45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6" borderId="4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9" fontId="6" fillId="7" borderId="1" xfId="0" applyNumberFormat="1" applyFont="1" applyFill="1" applyBorder="1" applyAlignment="1">
      <alignment vertical="center"/>
    </xf>
    <xf numFmtId="0" fontId="7" fillId="7" borderId="16" xfId="0" applyFont="1" applyFill="1" applyBorder="1"/>
    <xf numFmtId="0" fontId="7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horizontal="left"/>
    </xf>
    <xf numFmtId="0" fontId="7" fillId="7" borderId="0" xfId="0" applyFont="1" applyFill="1" applyBorder="1"/>
    <xf numFmtId="0" fontId="7" fillId="7" borderId="18" xfId="0" applyFont="1" applyFill="1" applyBorder="1"/>
    <xf numFmtId="0" fontId="7" fillId="7" borderId="8" xfId="0" applyFont="1" applyFill="1" applyBorder="1"/>
    <xf numFmtId="0" fontId="7" fillId="7" borderId="9" xfId="0" applyFont="1" applyFill="1" applyBorder="1" applyAlignment="1">
      <alignment vertical="center"/>
    </xf>
    <xf numFmtId="0" fontId="7" fillId="7" borderId="9" xfId="0" applyFont="1" applyFill="1" applyBorder="1" applyAlignment="1">
      <alignment horizontal="left"/>
    </xf>
    <xf numFmtId="0" fontId="7" fillId="7" borderId="9" xfId="0" applyFont="1" applyFill="1" applyBorder="1"/>
    <xf numFmtId="0" fontId="7" fillId="7" borderId="10" xfId="0" applyFont="1" applyFill="1" applyBorder="1"/>
    <xf numFmtId="0" fontId="7" fillId="0" borderId="42" xfId="0" applyFont="1" applyFill="1" applyBorder="1" applyAlignment="1">
      <alignment horizontal="center" vertical="center"/>
    </xf>
    <xf numFmtId="0" fontId="10" fillId="0" borderId="1" xfId="0" applyFont="1" applyBorder="1"/>
    <xf numFmtId="9" fontId="7" fillId="7" borderId="0" xfId="0" applyNumberFormat="1" applyFont="1" applyFill="1" applyBorder="1"/>
    <xf numFmtId="0" fontId="7" fillId="3" borderId="14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10" fillId="0" borderId="40" xfId="0" applyFont="1" applyBorder="1"/>
    <xf numFmtId="0" fontId="10" fillId="2" borderId="21" xfId="0" applyFont="1" applyFill="1" applyBorder="1" applyAlignment="1">
      <alignment horizontal="center" vertical="center"/>
    </xf>
    <xf numFmtId="0" fontId="10" fillId="0" borderId="36" xfId="0" applyFont="1" applyBorder="1"/>
    <xf numFmtId="0" fontId="10" fillId="7" borderId="0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left" vertical="center" wrapText="1"/>
    </xf>
    <xf numFmtId="0" fontId="8" fillId="7" borderId="0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 wrapText="1"/>
    </xf>
    <xf numFmtId="9" fontId="10" fillId="7" borderId="0" xfId="0" applyNumberFormat="1" applyFont="1" applyFill="1" applyBorder="1" applyAlignment="1">
      <alignment horizontal="center" vertical="center"/>
    </xf>
    <xf numFmtId="167" fontId="10" fillId="7" borderId="0" xfId="0" applyNumberFormat="1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 wrapText="1"/>
    </xf>
    <xf numFmtId="9" fontId="10" fillId="7" borderId="38" xfId="0" applyNumberFormat="1" applyFont="1" applyFill="1" applyBorder="1" applyAlignment="1">
      <alignment horizontal="center"/>
    </xf>
    <xf numFmtId="0" fontId="10" fillId="7" borderId="18" xfId="0" applyFont="1" applyFill="1" applyBorder="1"/>
    <xf numFmtId="0" fontId="11" fillId="0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4" xfId="0" applyFont="1" applyBorder="1"/>
    <xf numFmtId="0" fontId="7" fillId="0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25" xfId="0" applyFont="1" applyBorder="1"/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4" fillId="2" borderId="30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center"/>
    </xf>
    <xf numFmtId="0" fontId="10" fillId="4" borderId="44" xfId="0" applyFont="1" applyFill="1" applyBorder="1" applyAlignment="1">
      <alignment horizontal="center" vertical="center"/>
    </xf>
    <xf numFmtId="0" fontId="10" fillId="4" borderId="45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55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left" vertical="center" wrapText="1"/>
    </xf>
    <xf numFmtId="0" fontId="11" fillId="3" borderId="34" xfId="0" applyFont="1" applyFill="1" applyBorder="1" applyAlignment="1">
      <alignment horizontal="left" vertical="center" wrapText="1"/>
    </xf>
    <xf numFmtId="0" fontId="11" fillId="3" borderId="35" xfId="0" applyFont="1" applyFill="1" applyBorder="1" applyAlignment="1">
      <alignment horizontal="left" vertical="center" wrapText="1"/>
    </xf>
    <xf numFmtId="9" fontId="7" fillId="0" borderId="50" xfId="0" applyNumberFormat="1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left" vertical="center" wrapText="1"/>
    </xf>
    <xf numFmtId="0" fontId="8" fillId="3" borderId="22" xfId="0" applyFont="1" applyFill="1" applyBorder="1" applyAlignment="1">
      <alignment horizontal="left" vertical="center"/>
    </xf>
    <xf numFmtId="0" fontId="8" fillId="3" borderId="46" xfId="0" applyFont="1" applyFill="1" applyBorder="1" applyAlignment="1">
      <alignment horizontal="left" vertical="center"/>
    </xf>
    <xf numFmtId="0" fontId="11" fillId="0" borderId="41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left" vertical="center" wrapText="1"/>
    </xf>
    <xf numFmtId="0" fontId="11" fillId="3" borderId="12" xfId="0" applyFont="1" applyFill="1" applyBorder="1" applyAlignment="1">
      <alignment horizontal="left" vertical="center" wrapText="1"/>
    </xf>
    <xf numFmtId="0" fontId="11" fillId="3" borderId="13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9" fontId="7" fillId="0" borderId="48" xfId="0" applyNumberFormat="1" applyFont="1" applyFill="1" applyBorder="1" applyAlignment="1">
      <alignment horizontal="center" vertical="center" wrapText="1"/>
    </xf>
    <xf numFmtId="9" fontId="7" fillId="0" borderId="54" xfId="0" applyNumberFormat="1" applyFont="1" applyFill="1" applyBorder="1" applyAlignment="1">
      <alignment horizontal="center" vertical="center" wrapText="1"/>
    </xf>
    <xf numFmtId="9" fontId="7" fillId="0" borderId="49" xfId="0" applyNumberFormat="1" applyFont="1" applyFill="1" applyBorder="1" applyAlignment="1">
      <alignment horizontal="center" vertical="center" wrapText="1"/>
    </xf>
    <xf numFmtId="9" fontId="7" fillId="3" borderId="41" xfId="0" applyNumberFormat="1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9" fontId="10" fillId="0" borderId="41" xfId="0" applyNumberFormat="1" applyFont="1" applyFill="1" applyBorder="1" applyAlignment="1">
      <alignment horizontal="center" vertical="center"/>
    </xf>
    <xf numFmtId="9" fontId="10" fillId="0" borderId="17" xfId="0" applyNumberFormat="1" applyFont="1" applyFill="1" applyBorder="1" applyAlignment="1">
      <alignment horizontal="center" vertical="center"/>
    </xf>
    <xf numFmtId="9" fontId="10" fillId="0" borderId="27" xfId="0" applyNumberFormat="1" applyFont="1" applyFill="1" applyBorder="1" applyAlignment="1">
      <alignment horizontal="center" vertical="center"/>
    </xf>
    <xf numFmtId="166" fontId="8" fillId="0" borderId="41" xfId="0" applyNumberFormat="1" applyFont="1" applyFill="1" applyBorder="1" applyAlignment="1">
      <alignment horizontal="center" vertical="center"/>
    </xf>
    <xf numFmtId="166" fontId="8" fillId="0" borderId="17" xfId="0" applyNumberFormat="1" applyFont="1" applyFill="1" applyBorder="1" applyAlignment="1">
      <alignment horizontal="center" vertical="center"/>
    </xf>
    <xf numFmtId="166" fontId="8" fillId="0" borderId="27" xfId="0" applyNumberFormat="1" applyFont="1" applyFill="1" applyBorder="1" applyAlignment="1">
      <alignment horizontal="center" vertical="center"/>
    </xf>
    <xf numFmtId="9" fontId="7" fillId="0" borderId="50" xfId="13" applyFont="1" applyFill="1" applyBorder="1" applyAlignment="1">
      <alignment horizontal="center" vertical="center" wrapText="1"/>
    </xf>
    <xf numFmtId="9" fontId="7" fillId="0" borderId="51" xfId="13" applyFont="1" applyFill="1" applyBorder="1" applyAlignment="1">
      <alignment horizontal="center" vertical="center" wrapText="1"/>
    </xf>
    <xf numFmtId="9" fontId="7" fillId="0" borderId="47" xfId="13" applyFont="1" applyFill="1" applyBorder="1" applyAlignment="1">
      <alignment horizontal="center" vertical="center" wrapText="1"/>
    </xf>
    <xf numFmtId="9" fontId="7" fillId="0" borderId="48" xfId="13" applyFont="1" applyFill="1" applyBorder="1" applyAlignment="1">
      <alignment horizontal="center" vertical="center" wrapText="1"/>
    </xf>
    <xf numFmtId="9" fontId="7" fillId="0" borderId="54" xfId="13" applyFont="1" applyFill="1" applyBorder="1" applyAlignment="1">
      <alignment horizontal="center" vertical="center" wrapText="1"/>
    </xf>
    <xf numFmtId="9" fontId="7" fillId="0" borderId="49" xfId="13" applyFont="1" applyFill="1" applyBorder="1" applyAlignment="1">
      <alignment horizontal="center" vertical="center" wrapText="1"/>
    </xf>
    <xf numFmtId="9" fontId="7" fillId="3" borderId="17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 applyAlignment="1">
      <alignment vertical="center"/>
    </xf>
    <xf numFmtId="0" fontId="6" fillId="0" borderId="0" xfId="0" applyFont="1" applyBorder="1"/>
    <xf numFmtId="0" fontId="6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7" fillId="2" borderId="30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0" fontId="6" fillId="0" borderId="0" xfId="0" applyFont="1" applyBorder="1" applyAlignment="1"/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56" xfId="0" applyFont="1" applyFill="1" applyBorder="1" applyAlignment="1">
      <alignment horizontal="center" vertical="center" wrapText="1"/>
    </xf>
    <xf numFmtId="9" fontId="8" fillId="4" borderId="6" xfId="13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9" fillId="4" borderId="44" xfId="0" applyFont="1" applyFill="1" applyBorder="1" applyAlignment="1">
      <alignment horizontal="center" vertical="center"/>
    </xf>
    <xf numFmtId="0" fontId="9" fillId="4" borderId="4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wrapText="1"/>
    </xf>
    <xf numFmtId="9" fontId="8" fillId="4" borderId="0" xfId="13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/>
    </xf>
    <xf numFmtId="0" fontId="18" fillId="5" borderId="43" xfId="0" applyFont="1" applyFill="1" applyBorder="1" applyAlignment="1">
      <alignment horizontal="center" vertical="center"/>
    </xf>
    <xf numFmtId="0" fontId="18" fillId="5" borderId="44" xfId="0" applyFont="1" applyFill="1" applyBorder="1" applyAlignment="1">
      <alignment horizontal="center" vertical="center"/>
    </xf>
    <xf numFmtId="0" fontId="18" fillId="5" borderId="4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12" fillId="5" borderId="43" xfId="0" applyFont="1" applyFill="1" applyBorder="1" applyAlignment="1">
      <alignment horizontal="center" vertical="center" wrapText="1"/>
    </xf>
    <xf numFmtId="0" fontId="12" fillId="5" borderId="44" xfId="0" applyFont="1" applyFill="1" applyBorder="1" applyAlignment="1">
      <alignment horizontal="center" vertical="center" wrapText="1"/>
    </xf>
    <xf numFmtId="0" fontId="12" fillId="5" borderId="45" xfId="0" applyFont="1" applyFill="1" applyBorder="1" applyAlignment="1">
      <alignment horizontal="center" vertical="center" wrapText="1"/>
    </xf>
    <xf numFmtId="0" fontId="10" fillId="4" borderId="55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20" fillId="0" borderId="40" xfId="0" applyFont="1" applyFill="1" applyBorder="1" applyAlignment="1">
      <alignment horizontal="center" vertical="center" wrapText="1"/>
    </xf>
    <xf numFmtId="9" fontId="7" fillId="0" borderId="40" xfId="0" applyNumberFormat="1" applyFont="1" applyFill="1" applyBorder="1" applyAlignment="1">
      <alignment horizontal="center" vertical="center" wrapText="1"/>
    </xf>
    <xf numFmtId="164" fontId="20" fillId="0" borderId="40" xfId="16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1" fillId="3" borderId="39" xfId="0" applyFont="1" applyFill="1" applyBorder="1" applyAlignment="1">
      <alignment horizontal="center" vertical="center"/>
    </xf>
    <xf numFmtId="0" fontId="22" fillId="3" borderId="40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top" wrapText="1"/>
    </xf>
    <xf numFmtId="9" fontId="6" fillId="0" borderId="39" xfId="0" applyNumberFormat="1" applyFont="1" applyFill="1" applyBorder="1" applyAlignment="1">
      <alignment horizontal="center" vertical="center"/>
    </xf>
    <xf numFmtId="9" fontId="6" fillId="3" borderId="40" xfId="0" applyNumberFormat="1" applyFont="1" applyFill="1" applyBorder="1" applyAlignment="1">
      <alignment horizontal="center" vertical="center"/>
    </xf>
    <xf numFmtId="9" fontId="6" fillId="3" borderId="23" xfId="0" applyNumberFormat="1" applyFont="1" applyFill="1" applyBorder="1" applyAlignment="1">
      <alignment horizontal="center" vertical="center"/>
    </xf>
    <xf numFmtId="0" fontId="20" fillId="0" borderId="58" xfId="0" applyFont="1" applyFill="1" applyBorder="1" applyAlignment="1">
      <alignment horizontal="center" vertical="center" wrapText="1"/>
    </xf>
    <xf numFmtId="0" fontId="6" fillId="0" borderId="0" xfId="0" applyFont="1" applyFill="1"/>
    <xf numFmtId="0" fontId="10" fillId="0" borderId="24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164" fontId="20" fillId="0" borderId="1" xfId="16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7" fillId="3" borderId="59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top" wrapText="1"/>
    </xf>
    <xf numFmtId="9" fontId="6" fillId="0" borderId="24" xfId="0" applyNumberFormat="1" applyFont="1" applyFill="1" applyBorder="1" applyAlignment="1">
      <alignment horizontal="center" vertical="center"/>
    </xf>
    <xf numFmtId="9" fontId="6" fillId="3" borderId="1" xfId="0" applyNumberFormat="1" applyFont="1" applyFill="1" applyBorder="1" applyAlignment="1">
      <alignment horizontal="center" vertical="center"/>
    </xf>
    <xf numFmtId="9" fontId="6" fillId="3" borderId="25" xfId="0" applyNumberFormat="1" applyFont="1" applyFill="1" applyBorder="1" applyAlignment="1">
      <alignment horizontal="center" vertical="center"/>
    </xf>
    <xf numFmtId="0" fontId="20" fillId="0" borderId="60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20" fillId="0" borderId="36" xfId="0" applyFont="1" applyBorder="1" applyAlignment="1">
      <alignment horizontal="center" vertical="center" wrapText="1"/>
    </xf>
    <xf numFmtId="9" fontId="7" fillId="0" borderId="36" xfId="0" applyNumberFormat="1" applyFont="1" applyFill="1" applyBorder="1" applyAlignment="1">
      <alignment horizontal="center" vertical="center" wrapText="1"/>
    </xf>
    <xf numFmtId="6" fontId="20" fillId="0" borderId="36" xfId="0" applyNumberFormat="1" applyFont="1" applyBorder="1" applyAlignment="1">
      <alignment horizontal="center" vertical="center"/>
    </xf>
    <xf numFmtId="0" fontId="20" fillId="0" borderId="26" xfId="0" applyFont="1" applyBorder="1"/>
    <xf numFmtId="0" fontId="0" fillId="0" borderId="62" xfId="0" applyBorder="1"/>
    <xf numFmtId="0" fontId="0" fillId="0" borderId="17" xfId="0" applyBorder="1"/>
    <xf numFmtId="0" fontId="0" fillId="2" borderId="17" xfId="0" applyFill="1" applyBorder="1"/>
    <xf numFmtId="0" fontId="0" fillId="0" borderId="51" xfId="0" applyBorder="1"/>
    <xf numFmtId="0" fontId="7" fillId="0" borderId="0" xfId="0" applyFont="1" applyFill="1" applyBorder="1" applyAlignment="1">
      <alignment horizontal="center" vertical="top" wrapText="1"/>
    </xf>
    <xf numFmtId="9" fontId="6" fillId="0" borderId="54" xfId="0" applyNumberFormat="1" applyFont="1" applyFill="1" applyBorder="1" applyAlignment="1">
      <alignment horizontal="center" vertical="center"/>
    </xf>
    <xf numFmtId="9" fontId="6" fillId="3" borderId="17" xfId="0" applyNumberFormat="1" applyFont="1" applyFill="1" applyBorder="1" applyAlignment="1">
      <alignment horizontal="center" vertical="center"/>
    </xf>
    <xf numFmtId="9" fontId="6" fillId="3" borderId="51" xfId="0" applyNumberFormat="1" applyFont="1" applyFill="1" applyBorder="1" applyAlignment="1">
      <alignment horizontal="center" vertical="center"/>
    </xf>
    <xf numFmtId="0" fontId="20" fillId="0" borderId="57" xfId="0" applyFont="1" applyFill="1" applyBorder="1" applyAlignment="1">
      <alignment horizontal="center" vertical="center" wrapText="1"/>
    </xf>
    <xf numFmtId="0" fontId="7" fillId="7" borderId="5" xfId="0" applyFont="1" applyFill="1" applyBorder="1"/>
    <xf numFmtId="0" fontId="7" fillId="7" borderId="6" xfId="0" applyFont="1" applyFill="1" applyBorder="1"/>
    <xf numFmtId="0" fontId="6" fillId="7" borderId="8" xfId="0" applyFont="1" applyFill="1" applyBorder="1" applyAlignment="1">
      <alignment horizontal="center" vertical="center"/>
    </xf>
    <xf numFmtId="9" fontId="6" fillId="7" borderId="63" xfId="0" applyNumberFormat="1" applyFont="1" applyFill="1" applyBorder="1" applyAlignment="1">
      <alignment horizontal="center" vertical="center"/>
    </xf>
    <xf numFmtId="0" fontId="6" fillId="7" borderId="6" xfId="0" applyFont="1" applyFill="1" applyBorder="1" applyAlignment="1">
      <alignment vertical="center"/>
    </xf>
    <xf numFmtId="9" fontId="0" fillId="7" borderId="6" xfId="0" applyNumberFormat="1" applyFill="1" applyBorder="1" applyAlignment="1">
      <alignment horizontal="center"/>
    </xf>
    <xf numFmtId="9" fontId="6" fillId="7" borderId="6" xfId="0" applyNumberFormat="1" applyFont="1" applyFill="1" applyBorder="1" applyAlignment="1">
      <alignment horizontal="center"/>
    </xf>
    <xf numFmtId="9" fontId="6" fillId="7" borderId="6" xfId="0" applyNumberFormat="1" applyFont="1" applyFill="1" applyBorder="1" applyAlignment="1">
      <alignment horizontal="center" vertical="center"/>
    </xf>
    <xf numFmtId="0" fontId="6" fillId="7" borderId="7" xfId="0" applyFont="1" applyFill="1" applyBorder="1"/>
    <xf numFmtId="0" fontId="6" fillId="7" borderId="16" xfId="0" applyFont="1" applyFill="1" applyBorder="1"/>
    <xf numFmtId="0" fontId="6" fillId="7" borderId="0" xfId="0" applyFont="1" applyFill="1" applyBorder="1"/>
    <xf numFmtId="0" fontId="3" fillId="7" borderId="19" xfId="0" applyFont="1" applyFill="1" applyBorder="1" applyAlignment="1">
      <alignment horizontal="center" vertical="center"/>
    </xf>
    <xf numFmtId="9" fontId="3" fillId="7" borderId="64" xfId="0" applyNumberFormat="1" applyFont="1" applyFill="1" applyBorder="1" applyAlignment="1">
      <alignment horizontal="center" vertical="center"/>
    </xf>
    <xf numFmtId="9" fontId="0" fillId="7" borderId="0" xfId="13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 vertical="center"/>
    </xf>
    <xf numFmtId="0" fontId="6" fillId="7" borderId="18" xfId="0" applyFont="1" applyFill="1" applyBorder="1"/>
    <xf numFmtId="0" fontId="6" fillId="7" borderId="8" xfId="0" applyFont="1" applyFill="1" applyBorder="1"/>
    <xf numFmtId="0" fontId="6" fillId="7" borderId="9" xfId="0" applyFont="1" applyFill="1" applyBorder="1"/>
    <xf numFmtId="0" fontId="6" fillId="7" borderId="9" xfId="0" applyFont="1" applyFill="1" applyBorder="1" applyAlignment="1">
      <alignment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/>
    <xf numFmtId="0" fontId="6" fillId="0" borderId="0" xfId="0" applyFont="1" applyAlignment="1">
      <alignment vertical="center"/>
    </xf>
    <xf numFmtId="0" fontId="0" fillId="0" borderId="0" xfId="0" applyBorder="1" applyAlignment="1">
      <alignment horizontal="center"/>
    </xf>
    <xf numFmtId="9" fontId="6" fillId="0" borderId="0" xfId="0" applyNumberFormat="1" applyFont="1" applyBorder="1" applyAlignment="1">
      <alignment horizontal="center" vertical="center"/>
    </xf>
    <xf numFmtId="9" fontId="0" fillId="0" borderId="0" xfId="13" applyFont="1" applyBorder="1" applyAlignment="1">
      <alignment horizontal="center"/>
    </xf>
    <xf numFmtId="0" fontId="0" fillId="0" borderId="0" xfId="0" applyBorder="1" applyAlignment="1"/>
    <xf numFmtId="9" fontId="6" fillId="0" borderId="0" xfId="0" applyNumberFormat="1" applyFont="1" applyBorder="1" applyAlignment="1">
      <alignment horizontal="center"/>
    </xf>
    <xf numFmtId="9" fontId="6" fillId="0" borderId="0" xfId="0" applyNumberFormat="1" applyFont="1"/>
    <xf numFmtId="0" fontId="16" fillId="0" borderId="1" xfId="0" applyFont="1" applyBorder="1" applyAlignment="1">
      <alignment horizontal="center"/>
    </xf>
    <xf numFmtId="9" fontId="6" fillId="0" borderId="1" xfId="0" applyNumberFormat="1" applyFont="1" applyBorder="1" applyAlignment="1">
      <alignment horizontal="center" vertical="center"/>
    </xf>
    <xf numFmtId="0" fontId="17" fillId="2" borderId="65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center" vertical="center"/>
    </xf>
    <xf numFmtId="0" fontId="8" fillId="4" borderId="66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/>
    </xf>
    <xf numFmtId="0" fontId="18" fillId="5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61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9" fontId="7" fillId="0" borderId="38" xfId="0" applyNumberFormat="1" applyFont="1" applyBorder="1" applyAlignment="1">
      <alignment horizontal="center" vertical="center"/>
    </xf>
    <xf numFmtId="168" fontId="7" fillId="0" borderId="38" xfId="16" applyNumberFormat="1" applyFont="1" applyBorder="1" applyAlignment="1">
      <alignment horizontal="center" vertical="center"/>
    </xf>
    <xf numFmtId="0" fontId="20" fillId="3" borderId="38" xfId="0" applyFont="1" applyFill="1" applyBorder="1" applyAlignment="1">
      <alignment horizontal="center" vertical="center"/>
    </xf>
    <xf numFmtId="0" fontId="20" fillId="2" borderId="38" xfId="0" applyFont="1" applyFill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9" fontId="6" fillId="0" borderId="38" xfId="0" applyNumberFormat="1" applyFont="1" applyFill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1" fontId="7" fillId="0" borderId="1" xfId="17" applyNumberFormat="1" applyFont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68" fontId="7" fillId="0" borderId="1" xfId="16" applyNumberFormat="1" applyFont="1" applyBorder="1" applyAlignment="1">
      <alignment horizontal="center" vertical="center"/>
    </xf>
    <xf numFmtId="0" fontId="11" fillId="0" borderId="61" xfId="0" applyFont="1" applyFill="1" applyBorder="1" applyAlignment="1">
      <alignment horizontal="center" vertical="center"/>
    </xf>
    <xf numFmtId="0" fontId="11" fillId="0" borderId="38" xfId="0" applyFont="1" applyBorder="1" applyAlignment="1">
      <alignment horizontal="center" vertical="center" wrapText="1"/>
    </xf>
    <xf numFmtId="9" fontId="11" fillId="0" borderId="38" xfId="0" applyNumberFormat="1" applyFont="1" applyBorder="1" applyAlignment="1">
      <alignment horizontal="center" vertical="center"/>
    </xf>
    <xf numFmtId="168" fontId="11" fillId="0" borderId="38" xfId="16" applyNumberFormat="1" applyFont="1" applyBorder="1" applyAlignment="1">
      <alignment horizontal="center" vertical="center"/>
    </xf>
    <xf numFmtId="0" fontId="20" fillId="0" borderId="38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8" fontId="11" fillId="0" borderId="1" xfId="16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6" fillId="7" borderId="5" xfId="0" applyFont="1" applyFill="1" applyBorder="1"/>
    <xf numFmtId="0" fontId="6" fillId="7" borderId="6" xfId="0" applyFont="1" applyFill="1" applyBorder="1"/>
    <xf numFmtId="9" fontId="6" fillId="7" borderId="1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10" fillId="4" borderId="15" xfId="0" applyFont="1" applyFill="1" applyBorder="1" applyAlignment="1">
      <alignment horizontal="center" vertical="center"/>
    </xf>
    <xf numFmtId="0" fontId="10" fillId="4" borderId="37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61" xfId="0" applyFont="1" applyFill="1" applyBorder="1" applyAlignment="1">
      <alignment horizontal="left" vertical="center" wrapText="1"/>
    </xf>
    <xf numFmtId="0" fontId="7" fillId="0" borderId="38" xfId="0" applyFont="1" applyBorder="1" applyAlignment="1">
      <alignment horizontal="left" vertical="center" wrapText="1"/>
    </xf>
    <xf numFmtId="10" fontId="11" fillId="0" borderId="38" xfId="0" applyNumberFormat="1" applyFont="1" applyBorder="1" applyAlignment="1">
      <alignment horizontal="center" vertical="center" wrapText="1"/>
    </xf>
    <xf numFmtId="170" fontId="7" fillId="0" borderId="1" xfId="18" applyFont="1" applyFill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7" fillId="0" borderId="38" xfId="0" applyFont="1" applyBorder="1" applyAlignment="1">
      <alignment vertical="center" wrapText="1"/>
    </xf>
    <xf numFmtId="9" fontId="3" fillId="0" borderId="38" xfId="13" applyNumberFormat="1" applyFont="1" applyBorder="1" applyAlignment="1">
      <alignment horizontal="center" vertical="center"/>
    </xf>
    <xf numFmtId="0" fontId="6" fillId="0" borderId="38" xfId="0" applyFont="1" applyBorder="1"/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10" fontId="7" fillId="0" borderId="1" xfId="0" applyNumberFormat="1" applyFont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 wrapText="1"/>
    </xf>
    <xf numFmtId="170" fontId="11" fillId="0" borderId="1" xfId="18" applyFont="1" applyFill="1" applyBorder="1" applyAlignment="1">
      <alignment vertical="center"/>
    </xf>
    <xf numFmtId="0" fontId="6" fillId="0" borderId="17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6" fillId="3" borderId="1" xfId="0" applyFont="1" applyFill="1" applyBorder="1"/>
    <xf numFmtId="10" fontId="25" fillId="0" borderId="1" xfId="0" applyNumberFormat="1" applyFont="1" applyBorder="1" applyAlignment="1">
      <alignment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9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170" fontId="11" fillId="0" borderId="38" xfId="18" applyFont="1" applyFill="1" applyBorder="1" applyAlignment="1">
      <alignment vertical="center"/>
    </xf>
    <xf numFmtId="0" fontId="6" fillId="0" borderId="38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170" fontId="11" fillId="0" borderId="1" xfId="18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9" fontId="3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9" fontId="3" fillId="3" borderId="1" xfId="0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7" fillId="0" borderId="17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7" fillId="0" borderId="38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top"/>
    </xf>
    <xf numFmtId="10" fontId="11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0" fontId="7" fillId="0" borderId="1" xfId="0" applyNumberFormat="1" applyFont="1" applyBorder="1" applyAlignment="1">
      <alignment vertical="center" wrapText="1"/>
    </xf>
    <xf numFmtId="10" fontId="7" fillId="0" borderId="1" xfId="0" applyNumberFormat="1" applyFont="1" applyBorder="1" applyAlignment="1">
      <alignment horizontal="left" vertical="center" wrapText="1"/>
    </xf>
    <xf numFmtId="0" fontId="6" fillId="7" borderId="6" xfId="0" applyFont="1" applyFill="1" applyBorder="1" applyAlignment="1">
      <alignment horizontal="left"/>
    </xf>
    <xf numFmtId="170" fontId="6" fillId="7" borderId="6" xfId="18" applyFont="1" applyFill="1" applyBorder="1"/>
    <xf numFmtId="0" fontId="7" fillId="7" borderId="6" xfId="0" applyFont="1" applyFill="1" applyBorder="1" applyAlignment="1"/>
    <xf numFmtId="9" fontId="3" fillId="7" borderId="6" xfId="0" applyNumberFormat="1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left"/>
    </xf>
    <xf numFmtId="170" fontId="6" fillId="7" borderId="0" xfId="18" applyFont="1" applyFill="1" applyBorder="1"/>
    <xf numFmtId="0" fontId="7" fillId="7" borderId="0" xfId="0" applyFont="1" applyFill="1" applyBorder="1" applyAlignment="1"/>
    <xf numFmtId="170" fontId="6" fillId="7" borderId="0" xfId="0" applyNumberFormat="1" applyFont="1" applyFill="1" applyBorder="1"/>
    <xf numFmtId="9" fontId="6" fillId="7" borderId="0" xfId="0" applyNumberFormat="1" applyFont="1" applyFill="1" applyBorder="1"/>
    <xf numFmtId="0" fontId="6" fillId="7" borderId="9" xfId="0" applyFont="1" applyFill="1" applyBorder="1" applyAlignment="1">
      <alignment horizontal="left"/>
    </xf>
    <xf numFmtId="0" fontId="7" fillId="7" borderId="9" xfId="0" applyFont="1" applyFill="1" applyBorder="1" applyAlignment="1"/>
    <xf numFmtId="0" fontId="6" fillId="0" borderId="0" xfId="0" applyFont="1" applyAlignment="1">
      <alignment horizontal="left"/>
    </xf>
    <xf numFmtId="0" fontId="7" fillId="0" borderId="0" xfId="0" applyFont="1" applyAlignment="1"/>
    <xf numFmtId="9" fontId="6" fillId="0" borderId="0" xfId="13" applyFont="1" applyBorder="1"/>
    <xf numFmtId="0" fontId="1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9" fontId="6" fillId="0" borderId="0" xfId="13" applyFont="1" applyBorder="1" applyAlignment="1"/>
    <xf numFmtId="9" fontId="8" fillId="4" borderId="14" xfId="13" applyFont="1" applyFill="1" applyBorder="1" applyAlignment="1">
      <alignment horizontal="center" vertical="center" wrapText="1"/>
    </xf>
    <xf numFmtId="9" fontId="8" fillId="4" borderId="27" xfId="13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9" fontId="7" fillId="0" borderId="14" xfId="13" applyFont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 wrapText="1"/>
    </xf>
    <xf numFmtId="9" fontId="6" fillId="0" borderId="14" xfId="0" applyNumberFormat="1" applyFont="1" applyFill="1" applyBorder="1" applyAlignment="1">
      <alignment horizontal="center" vertical="center"/>
    </xf>
    <xf numFmtId="9" fontId="6" fillId="3" borderId="14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justify" vertical="center" wrapText="1"/>
    </xf>
    <xf numFmtId="0" fontId="6" fillId="7" borderId="5" xfId="0" applyFont="1" applyFill="1" applyBorder="1" applyAlignment="1">
      <alignment horizontal="center"/>
    </xf>
    <xf numFmtId="1" fontId="6" fillId="7" borderId="6" xfId="0" applyNumberFormat="1" applyFont="1" applyFill="1" applyBorder="1"/>
    <xf numFmtId="9" fontId="6" fillId="7" borderId="6" xfId="13" applyFont="1" applyFill="1" applyBorder="1"/>
    <xf numFmtId="9" fontId="6" fillId="7" borderId="6" xfId="0" applyNumberFormat="1" applyFont="1" applyFill="1" applyBorder="1"/>
    <xf numFmtId="0" fontId="6" fillId="7" borderId="16" xfId="0" applyFont="1" applyFill="1" applyBorder="1" applyAlignment="1">
      <alignment horizontal="center"/>
    </xf>
    <xf numFmtId="1" fontId="6" fillId="7" borderId="0" xfId="0" applyNumberFormat="1" applyFont="1" applyFill="1" applyBorder="1"/>
    <xf numFmtId="9" fontId="6" fillId="7" borderId="0" xfId="13" applyFont="1" applyFill="1" applyBorder="1"/>
    <xf numFmtId="0" fontId="6" fillId="7" borderId="8" xfId="0" applyFont="1" applyFill="1" applyBorder="1" applyAlignment="1">
      <alignment horizontal="center"/>
    </xf>
    <xf numFmtId="9" fontId="6" fillId="7" borderId="9" xfId="13" applyFont="1" applyFill="1" applyBorder="1"/>
    <xf numFmtId="0" fontId="6" fillId="0" borderId="0" xfId="0" applyFont="1" applyAlignment="1">
      <alignment horizontal="center"/>
    </xf>
    <xf numFmtId="9" fontId="6" fillId="0" borderId="0" xfId="13" applyFont="1"/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30" fillId="0" borderId="29" xfId="0" applyFont="1" applyBorder="1" applyAlignment="1">
      <alignment horizontal="left" vertical="center"/>
    </xf>
    <xf numFmtId="0" fontId="20" fillId="0" borderId="0" xfId="0" applyFont="1"/>
    <xf numFmtId="0" fontId="20" fillId="0" borderId="16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/>
    <xf numFmtId="0" fontId="20" fillId="0" borderId="0" xfId="0" applyFont="1" applyFill="1" applyBorder="1"/>
    <xf numFmtId="0" fontId="17" fillId="10" borderId="1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/>
    </xf>
    <xf numFmtId="0" fontId="17" fillId="10" borderId="20" xfId="0" applyFont="1" applyFill="1" applyBorder="1" applyAlignment="1">
      <alignment horizontal="center"/>
    </xf>
    <xf numFmtId="0" fontId="17" fillId="1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67" xfId="0" applyFont="1" applyBorder="1" applyAlignment="1">
      <alignment horizontal="center"/>
    </xf>
    <xf numFmtId="0" fontId="20" fillId="0" borderId="67" xfId="0" applyFont="1" applyBorder="1"/>
    <xf numFmtId="0" fontId="20" fillId="0" borderId="67" xfId="0" applyFont="1" applyBorder="1" applyAlignment="1"/>
    <xf numFmtId="0" fontId="20" fillId="0" borderId="67" xfId="0" applyFont="1" applyFill="1" applyBorder="1" applyAlignment="1"/>
    <xf numFmtId="0" fontId="17" fillId="10" borderId="67" xfId="0" applyFont="1" applyFill="1" applyBorder="1" applyAlignment="1">
      <alignment horizontal="center" vertical="center"/>
    </xf>
    <xf numFmtId="0" fontId="17" fillId="10" borderId="67" xfId="0" applyFont="1" applyFill="1" applyBorder="1" applyAlignment="1">
      <alignment horizontal="center" vertical="center" wrapText="1"/>
    </xf>
    <xf numFmtId="0" fontId="17" fillId="10" borderId="67" xfId="0" applyFont="1" applyFill="1" applyBorder="1" applyAlignment="1">
      <alignment vertical="center"/>
    </xf>
    <xf numFmtId="0" fontId="31" fillId="5" borderId="67" xfId="0" applyFont="1" applyFill="1" applyBorder="1" applyAlignment="1">
      <alignment horizontal="center" vertical="center"/>
    </xf>
    <xf numFmtId="0" fontId="20" fillId="5" borderId="67" xfId="0" applyFont="1" applyFill="1" applyBorder="1" applyAlignment="1">
      <alignment horizontal="center" vertical="center" wrapText="1"/>
    </xf>
    <xf numFmtId="0" fontId="20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32" fillId="0" borderId="67" xfId="0" applyFont="1" applyFill="1" applyBorder="1" applyAlignment="1">
      <alignment horizontal="center" vertical="center" wrapText="1"/>
    </xf>
    <xf numFmtId="0" fontId="20" fillId="0" borderId="67" xfId="0" applyFont="1" applyFill="1" applyBorder="1" applyAlignment="1">
      <alignment horizontal="center" vertical="center"/>
    </xf>
    <xf numFmtId="9" fontId="20" fillId="0" borderId="67" xfId="0" applyNumberFormat="1" applyFont="1" applyFill="1" applyBorder="1" applyAlignment="1">
      <alignment horizontal="center" vertical="center" wrapText="1"/>
    </xf>
    <xf numFmtId="171" fontId="20" fillId="0" borderId="67" xfId="19" applyFont="1" applyFill="1" applyBorder="1" applyAlignment="1">
      <alignment horizontal="center" vertical="center" wrapText="1"/>
    </xf>
    <xf numFmtId="172" fontId="20" fillId="0" borderId="67" xfId="17" applyNumberFormat="1" applyFont="1" applyFill="1" applyBorder="1" applyAlignment="1">
      <alignment horizontal="center" vertical="center" wrapText="1"/>
    </xf>
    <xf numFmtId="0" fontId="20" fillId="11" borderId="67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11" fillId="0" borderId="67" xfId="0" applyFont="1" applyBorder="1" applyAlignment="1">
      <alignment horizontal="center" vertical="center" wrapText="1"/>
    </xf>
    <xf numFmtId="172" fontId="19" fillId="0" borderId="67" xfId="0" applyNumberFormat="1" applyFont="1" applyBorder="1" applyAlignment="1">
      <alignment horizontal="center" vertical="center" wrapText="1"/>
    </xf>
    <xf numFmtId="172" fontId="19" fillId="0" borderId="67" xfId="0" applyNumberFormat="1" applyFont="1" applyFill="1" applyBorder="1" applyAlignment="1">
      <alignment horizontal="center" vertical="center" wrapText="1"/>
    </xf>
    <xf numFmtId="0" fontId="33" fillId="11" borderId="67" xfId="0" applyFont="1" applyFill="1" applyBorder="1" applyAlignment="1">
      <alignment horizontal="center" vertical="center" wrapText="1"/>
    </xf>
    <xf numFmtId="0" fontId="10" fillId="0" borderId="67" xfId="0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horizontal="center" vertical="center" wrapText="1"/>
    </xf>
    <xf numFmtId="0" fontId="10" fillId="11" borderId="67" xfId="0" applyFont="1" applyFill="1" applyBorder="1" applyAlignment="1">
      <alignment horizontal="center" vertical="center"/>
    </xf>
    <xf numFmtId="0" fontId="10" fillId="0" borderId="67" xfId="0" applyFont="1" applyBorder="1" applyAlignment="1">
      <alignment horizontal="center" vertical="center" wrapText="1"/>
    </xf>
    <xf numFmtId="9" fontId="7" fillId="0" borderId="67" xfId="13" applyFont="1" applyFill="1" applyBorder="1" applyAlignment="1">
      <alignment horizontal="center" vertical="center" wrapText="1"/>
    </xf>
    <xf numFmtId="9" fontId="7" fillId="3" borderId="67" xfId="0" applyNumberFormat="1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/>
    </xf>
    <xf numFmtId="0" fontId="7" fillId="11" borderId="67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 wrapText="1"/>
    </xf>
    <xf numFmtId="0" fontId="11" fillId="3" borderId="67" xfId="0" applyFont="1" applyFill="1" applyBorder="1" applyAlignment="1">
      <alignment horizontal="left" vertical="center" wrapText="1"/>
    </xf>
    <xf numFmtId="0" fontId="10" fillId="0" borderId="67" xfId="0" applyFont="1" applyBorder="1"/>
    <xf numFmtId="0" fontId="10" fillId="0" borderId="67" xfId="0" applyFont="1" applyBorder="1" applyAlignment="1">
      <alignment horizontal="center" vertical="center" wrapText="1"/>
    </xf>
    <xf numFmtId="9" fontId="7" fillId="0" borderId="67" xfId="13" applyFont="1" applyFill="1" applyBorder="1" applyAlignment="1">
      <alignment horizontal="center" vertical="center" wrapText="1"/>
    </xf>
    <xf numFmtId="0" fontId="7" fillId="3" borderId="67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20" fillId="7" borderId="6" xfId="0" applyFont="1" applyFill="1" applyBorder="1"/>
    <xf numFmtId="9" fontId="20" fillId="7" borderId="6" xfId="0" applyNumberFormat="1" applyFont="1" applyFill="1" applyBorder="1" applyAlignment="1">
      <alignment horizontal="center"/>
    </xf>
    <xf numFmtId="0" fontId="20" fillId="7" borderId="7" xfId="0" applyFont="1" applyFill="1" applyBorder="1"/>
    <xf numFmtId="0" fontId="20" fillId="7" borderId="16" xfId="0" applyFont="1" applyFill="1" applyBorder="1" applyAlignment="1">
      <alignment horizontal="center"/>
    </xf>
    <xf numFmtId="0" fontId="20" fillId="7" borderId="0" xfId="0" applyFont="1" applyFill="1" applyBorder="1"/>
    <xf numFmtId="0" fontId="20" fillId="7" borderId="1" xfId="0" applyFont="1" applyFill="1" applyBorder="1" applyAlignment="1">
      <alignment vertical="center"/>
    </xf>
    <xf numFmtId="9" fontId="20" fillId="7" borderId="1" xfId="0" applyNumberFormat="1" applyFont="1" applyFill="1" applyBorder="1"/>
    <xf numFmtId="0" fontId="20" fillId="7" borderId="18" xfId="0" applyFont="1" applyFill="1" applyBorder="1"/>
    <xf numFmtId="9" fontId="20" fillId="7" borderId="0" xfId="0" applyNumberFormat="1" applyFont="1" applyFill="1" applyBorder="1"/>
    <xf numFmtId="0" fontId="20" fillId="7" borderId="8" xfId="0" applyFont="1" applyFill="1" applyBorder="1" applyAlignment="1">
      <alignment horizontal="center"/>
    </xf>
    <xf numFmtId="0" fontId="20" fillId="7" borderId="9" xfId="0" applyFont="1" applyFill="1" applyBorder="1"/>
    <xf numFmtId="0" fontId="20" fillId="7" borderId="10" xfId="0" applyFont="1" applyFill="1" applyBorder="1"/>
    <xf numFmtId="0" fontId="11" fillId="0" borderId="21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164" fontId="11" fillId="3" borderId="61" xfId="16" applyFont="1" applyFill="1" applyBorder="1" applyAlignment="1">
      <alignment horizontal="center" vertical="center"/>
    </xf>
    <xf numFmtId="0" fontId="34" fillId="0" borderId="38" xfId="0" applyFont="1" applyFill="1" applyBorder="1" applyAlignment="1">
      <alignment horizontal="center" vertical="center" wrapText="1"/>
    </xf>
    <xf numFmtId="9" fontId="6" fillId="0" borderId="38" xfId="13" applyNumberFormat="1" applyFont="1" applyFill="1" applyBorder="1" applyAlignment="1">
      <alignment horizontal="center" vertical="center"/>
    </xf>
    <xf numFmtId="9" fontId="6" fillId="0" borderId="38" xfId="0" applyNumberFormat="1" applyFont="1" applyFill="1" applyBorder="1" applyAlignment="1">
      <alignment horizontal="center" vertical="center"/>
    </xf>
    <xf numFmtId="9" fontId="6" fillId="0" borderId="38" xfId="0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 wrapText="1"/>
    </xf>
    <xf numFmtId="164" fontId="11" fillId="3" borderId="1" xfId="16" applyFont="1" applyFill="1" applyBorder="1" applyAlignment="1">
      <alignment horizontal="center" vertical="center"/>
    </xf>
    <xf numFmtId="164" fontId="11" fillId="3" borderId="1" xfId="16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9" fontId="6" fillId="0" borderId="1" xfId="13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164" fontId="11" fillId="3" borderId="2" xfId="16" applyFont="1" applyFill="1" applyBorder="1" applyAlignment="1">
      <alignment horizontal="center" vertical="center" wrapText="1"/>
    </xf>
    <xf numFmtId="164" fontId="11" fillId="3" borderId="3" xfId="16" applyFont="1" applyFill="1" applyBorder="1" applyAlignment="1">
      <alignment horizontal="center" vertical="center" wrapText="1"/>
    </xf>
    <xf numFmtId="164" fontId="11" fillId="3" borderId="4" xfId="16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/>
    </xf>
    <xf numFmtId="164" fontId="11" fillId="0" borderId="2" xfId="16" applyFont="1" applyFill="1" applyBorder="1" applyAlignment="1">
      <alignment horizontal="center" vertical="center" wrapText="1"/>
    </xf>
    <xf numFmtId="164" fontId="11" fillId="0" borderId="3" xfId="16" applyFont="1" applyFill="1" applyBorder="1" applyAlignment="1">
      <alignment horizontal="center" vertical="center" wrapText="1"/>
    </xf>
    <xf numFmtId="164" fontId="11" fillId="0" borderId="4" xfId="16" applyFont="1" applyFill="1" applyBorder="1" applyAlignment="1">
      <alignment horizontal="center" vertical="center" wrapText="1"/>
    </xf>
    <xf numFmtId="164" fontId="11" fillId="3" borderId="1" xfId="16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 wrapText="1"/>
    </xf>
    <xf numFmtId="0" fontId="11" fillId="0" borderId="6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164" fontId="11" fillId="3" borderId="62" xfId="16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 wrapText="1"/>
    </xf>
    <xf numFmtId="9" fontId="6" fillId="0" borderId="17" xfId="13" applyNumberFormat="1" applyFont="1" applyFill="1" applyBorder="1" applyAlignment="1">
      <alignment horizontal="center" vertical="center"/>
    </xf>
    <xf numFmtId="10" fontId="6" fillId="0" borderId="17" xfId="0" applyNumberFormat="1" applyFont="1" applyFill="1" applyBorder="1" applyAlignment="1">
      <alignment horizontal="center" vertical="center"/>
    </xf>
    <xf numFmtId="10" fontId="6" fillId="0" borderId="17" xfId="13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 wrapText="1"/>
    </xf>
  </cellXfs>
  <cellStyles count="20">
    <cellStyle name="Hipervínculo" xfId="9" builtinId="8" hidden="1"/>
    <cellStyle name="Hipervínculo" xfId="11" builtinId="8" hidden="1"/>
    <cellStyle name="Hipervínculo" xfId="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 visitado" xfId="12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4" builtinId="9" hidden="1"/>
    <cellStyle name="Hipervínculo visitado" xfId="2" builtinId="9" hidden="1"/>
    <cellStyle name="Millares 2" xfId="17"/>
    <cellStyle name="Moneda [0] 2" xfId="19"/>
    <cellStyle name="Moneda 2" xfId="14"/>
    <cellStyle name="Moneda 2 2" xfId="15"/>
    <cellStyle name="Moneda 3" xfId="16"/>
    <cellStyle name="Moneda 4" xfId="18"/>
    <cellStyle name="Normal" xfId="0" builtinId="0"/>
    <cellStyle name="Porcentaje" xfId="13" builtinId="5"/>
  </cellStyles>
  <dxfs count="0"/>
  <tableStyles count="0" defaultTableStyle="TableStyleMedium2" defaultPivotStyle="PivotStyleLight16"/>
  <colors>
    <mruColors>
      <color rgb="FF0047D6"/>
      <color rgb="FFFF9900"/>
      <color rgb="FFB7D4FF"/>
      <color rgb="FFAAF2F6"/>
      <color rgb="FF81B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DE COMUNICACIÓN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3333333333333333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1BF-4D74-AF26-12548ECFDF9D}"/>
                </c:ext>
              </c:extLst>
            </c:dLbl>
            <c:dLbl>
              <c:idx val="1"/>
              <c:layout>
                <c:manualLayout>
                  <c:x val="1.6666666666666666E-2"/>
                  <c:y val="-9.2592592592593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1BF-4D74-AF26-12548ECFD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 - Gestión de Comunicación'!$H$14:$H$15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'E - Gestión de Comunicación'!$I$14:$I$15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F-4D74-AF26-12548ECFD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38992"/>
        <c:axId val="201139552"/>
        <c:axId val="0"/>
      </c:bar3DChart>
      <c:catAx>
        <c:axId val="201138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139552"/>
        <c:crosses val="autoZero"/>
        <c:auto val="1"/>
        <c:lblAlgn val="ctr"/>
        <c:lblOffset val="100"/>
        <c:noMultiLvlLbl val="0"/>
      </c:catAx>
      <c:valAx>
        <c:axId val="20113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13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ESTADO DE CUMPLIMIENTO DEL PLAN DE ACCIÓN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F10-48C5-899D-4C57292FC587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F10-48C5-899D-4C57292FC587}"/>
              </c:ext>
            </c:extLst>
          </c:dPt>
          <c:dLbls>
            <c:dLbl>
              <c:idx val="0"/>
              <c:layout>
                <c:manualLayout>
                  <c:x val="0.0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F10-48C5-899D-4C57292FC587}"/>
                </c:ext>
              </c:extLst>
            </c:dLbl>
            <c:dLbl>
              <c:idx val="1"/>
              <c:layout>
                <c:manualLayout>
                  <c:x val="2.7777777777777776E-2"/>
                  <c:y val="-9.25925925925930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F10-48C5-899D-4C57292FC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 - Gestión de Comunicación'!$H$36:$H$37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'E - Gestión de Comunicación'!$I$36:$I$37</c:f>
              <c:numCache>
                <c:formatCode>0%</c:formatCode>
                <c:ptCount val="2"/>
                <c:pt idx="0">
                  <c:v>0.44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10-48C5-899D-4C57292FC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6466240"/>
        <c:axId val="312102032"/>
        <c:axId val="0"/>
      </c:bar3DChart>
      <c:catAx>
        <c:axId val="8646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102032"/>
        <c:crosses val="autoZero"/>
        <c:auto val="1"/>
        <c:lblAlgn val="ctr"/>
        <c:lblOffset val="100"/>
        <c:noMultiLvlLbl val="0"/>
      </c:catAx>
      <c:valAx>
        <c:axId val="31210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46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PREDIAL Y REASENTAMIENTO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888888888888889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43-480C-9F7A-AAF94C8C3A3E}"/>
                </c:ext>
              </c:extLst>
            </c:dLbl>
            <c:dLbl>
              <c:idx val="1"/>
              <c:layout>
                <c:manualLayout>
                  <c:x val="3.0555555555555454E-2"/>
                  <c:y val="9.2592592592591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43-480C-9F7A-AAF94C8C3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GPR'!$W$34:$W$35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GPR'!$X$34:$X$35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3-480C-9F7A-AAF94C8C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34128"/>
        <c:axId val="200934688"/>
        <c:axId val="0"/>
      </c:bar3DChart>
      <c:catAx>
        <c:axId val="20093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4688"/>
        <c:crosses val="autoZero"/>
        <c:auto val="1"/>
        <c:lblAlgn val="ctr"/>
        <c:lblOffset val="100"/>
        <c:noMultiLvlLbl val="0"/>
      </c:catAx>
      <c:valAx>
        <c:axId val="200934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TÉCNICA</a:t>
            </a:r>
            <a:r>
              <a:rPr lang="es-CO" sz="1400" baseline="0"/>
              <a:t> - INFRAESTRUCTURA</a:t>
            </a:r>
            <a:endParaRPr lang="es-CO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27859348882939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F0E-42A8-8C1A-D31B43E0B396}"/>
                </c:ext>
              </c:extLst>
            </c:dLbl>
            <c:dLbl>
              <c:idx val="1"/>
              <c:layout>
                <c:manualLayout>
                  <c:x val="1.99376930272572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F0E-42A8-8C1A-D31B43E0B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GT, Infraestructura'!$W$45:$W$46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GT, Infraestructura'!$X$45:$X$46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E-42A8-8C1A-D31B43E0B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36928"/>
        <c:axId val="200432112"/>
        <c:axId val="0"/>
      </c:bar3DChart>
      <c:catAx>
        <c:axId val="200936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2112"/>
        <c:crosses val="autoZero"/>
        <c:auto val="1"/>
        <c:lblAlgn val="ctr"/>
        <c:lblOffset val="100"/>
        <c:noMultiLvlLbl val="0"/>
      </c:catAx>
      <c:valAx>
        <c:axId val="20043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3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TÉCNICA</a:t>
            </a:r>
            <a:r>
              <a:rPr lang="es-CO" sz="1400" baseline="0"/>
              <a:t> - OPERACIONES</a:t>
            </a:r>
            <a:endParaRPr lang="es-CO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4108527131782945E-2"/>
                  <c:y val="-1.073105071773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A27-4918-B684-3A7345D3A713}"/>
                </c:ext>
              </c:extLst>
            </c:dLbl>
            <c:dLbl>
              <c:idx val="1"/>
              <c:layout>
                <c:manualLayout>
                  <c:x val="3.1007751937984381E-2"/>
                  <c:y val="-1.0731050717734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A27-4918-B684-3A7345D3A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 - GT, Operaciones '!$W$37:$W$38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'M - GT, Operaciones '!$X$37:$X$38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7-4918-B684-3A7345D3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434352"/>
        <c:axId val="200434912"/>
        <c:axId val="0"/>
      </c:bar3DChart>
      <c:catAx>
        <c:axId val="20043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4912"/>
        <c:crosses val="autoZero"/>
        <c:auto val="1"/>
        <c:lblAlgn val="ctr"/>
        <c:lblOffset val="100"/>
        <c:noMultiLvlLbl val="0"/>
      </c:catAx>
      <c:valAx>
        <c:axId val="20043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43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ESTADO DE CUMPLIMIENTO</a:t>
            </a:r>
            <a:r>
              <a:rPr lang="es-CO" sz="1200" baseline="0"/>
              <a:t> </a:t>
            </a:r>
            <a:r>
              <a:rPr lang="es-CO" sz="1200"/>
              <a:t>GESTIÓN DE CONTRATACIÓN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188-450B-96B5-9DACB1428C75}"/>
                </c:ext>
              </c:extLst>
            </c:dLbl>
            <c:dLbl>
              <c:idx val="1"/>
              <c:layout>
                <c:manualLayout>
                  <c:x val="2.7777777777777776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88-450B-96B5-9DACB1428C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 Gestión de Contratación'!$W$14:$W$15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 Gestión de Contratación'!$X$14:$X$15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8-450B-96B5-9DACB1428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1260976"/>
        <c:axId val="251261536"/>
        <c:axId val="0"/>
      </c:bar3DChart>
      <c:catAx>
        <c:axId val="251260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61536"/>
        <c:crosses val="autoZero"/>
        <c:auto val="1"/>
        <c:lblAlgn val="ctr"/>
        <c:lblOffset val="100"/>
        <c:noMultiLvlLbl val="0"/>
      </c:catAx>
      <c:valAx>
        <c:axId val="251261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126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ESTADO DE CUMPLIMIENTO GESTIÓN ADMINISTRATIVA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5105112717074746"/>
          <c:y val="0.27398148148148149"/>
          <c:w val="0.67683421421637369"/>
          <c:h val="0.64176727909011377"/>
        </c:manualLayout>
      </c:layout>
      <c:bar3D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4.44444444444444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04-4945-98AB-86769AAA017E}"/>
                </c:ext>
              </c:extLst>
            </c:dLbl>
            <c:dLbl>
              <c:idx val="1"/>
              <c:layout>
                <c:manualLayout>
                  <c:x val="3.888888888888889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404-4945-98AB-86769AAA0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 -Gestión Administrativa'!$W$19:$W$20</c:f>
              <c:strCache>
                <c:ptCount val="2"/>
                <c:pt idx="0">
                  <c:v>% de Avance</c:v>
                </c:pt>
                <c:pt idx="1">
                  <c:v>% Meta</c:v>
                </c:pt>
              </c:strCache>
            </c:strRef>
          </c:cat>
          <c:val>
            <c:numRef>
              <c:f>'A -Gestión Administrativa'!$X$19:$X$20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4-4945-98AB-86769AAA0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6724856"/>
        <c:axId val="246725640"/>
        <c:axId val="0"/>
      </c:bar3DChart>
      <c:catAx>
        <c:axId val="246724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6725640"/>
        <c:crosses val="autoZero"/>
        <c:auto val="1"/>
        <c:lblAlgn val="ctr"/>
        <c:lblOffset val="100"/>
        <c:noMultiLvlLbl val="0"/>
      </c:catAx>
      <c:valAx>
        <c:axId val="246725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6724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3"/>
      </a:solidFill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214315</xdr:colOff>
      <xdr:row>0</xdr:row>
      <xdr:rowOff>147841</xdr:rowOff>
    </xdr:from>
    <xdr:ext cx="1045103" cy="674903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40" y="147841"/>
          <a:ext cx="1045103" cy="674903"/>
        </a:xfrm>
        <a:prstGeom prst="rect">
          <a:avLst/>
        </a:prstGeom>
      </xdr:spPr>
    </xdr:pic>
    <xdr:clientData/>
  </xdr:oneCellAnchor>
  <xdr:oneCellAnchor>
    <xdr:from>
      <xdr:col>2</xdr:col>
      <xdr:colOff>411694</xdr:colOff>
      <xdr:row>0</xdr:row>
      <xdr:rowOff>173230</xdr:rowOff>
    </xdr:from>
    <xdr:ext cx="835225" cy="637454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319" y="173230"/>
          <a:ext cx="835225" cy="637454"/>
        </a:xfrm>
        <a:prstGeom prst="rect">
          <a:avLst/>
        </a:prstGeom>
      </xdr:spPr>
    </xdr:pic>
    <xdr:clientData/>
  </xdr:oneCellAnchor>
  <xdr:twoCellAnchor>
    <xdr:from>
      <xdr:col>1</xdr:col>
      <xdr:colOff>1</xdr:colOff>
      <xdr:row>13</xdr:row>
      <xdr:rowOff>157162</xdr:rowOff>
    </xdr:from>
    <xdr:to>
      <xdr:col>6</xdr:col>
      <xdr:colOff>552451</xdr:colOff>
      <xdr:row>25</xdr:row>
      <xdr:rowOff>200025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201083</xdr:colOff>
      <xdr:row>27</xdr:row>
      <xdr:rowOff>78317</xdr:rowOff>
    </xdr:from>
    <xdr:to>
      <xdr:col>6</xdr:col>
      <xdr:colOff>412750</xdr:colOff>
      <xdr:row>40</xdr:row>
      <xdr:rowOff>69850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309565</xdr:colOff>
      <xdr:row>0</xdr:row>
      <xdr:rowOff>110004</xdr:rowOff>
    </xdr:from>
    <xdr:to>
      <xdr:col>2</xdr:col>
      <xdr:colOff>486834</xdr:colOff>
      <xdr:row>2</xdr:row>
      <xdr:rowOff>166841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90" y="110004"/>
          <a:ext cx="1044044" cy="656912"/>
        </a:xfrm>
        <a:prstGeom prst="rect">
          <a:avLst/>
        </a:prstGeom>
      </xdr:spPr>
    </xdr:pic>
    <xdr:clientData/>
  </xdr:twoCellAnchor>
  <xdr:twoCellAnchor editAs="oneCell">
    <xdr:from>
      <xdr:col>2</xdr:col>
      <xdr:colOff>576793</xdr:colOff>
      <xdr:row>0</xdr:row>
      <xdr:rowOff>126133</xdr:rowOff>
    </xdr:from>
    <xdr:to>
      <xdr:col>4</xdr:col>
      <xdr:colOff>80107</xdr:colOff>
      <xdr:row>2</xdr:row>
      <xdr:rowOff>145521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693" y="126133"/>
          <a:ext cx="827289" cy="619463"/>
        </a:xfrm>
        <a:prstGeom prst="rect">
          <a:avLst/>
        </a:prstGeom>
      </xdr:spPr>
    </xdr:pic>
    <xdr:clientData/>
  </xdr:twoCellAnchor>
  <xdr:twoCellAnchor>
    <xdr:from>
      <xdr:col>8</xdr:col>
      <xdr:colOff>3000373</xdr:colOff>
      <xdr:row>32</xdr:row>
      <xdr:rowOff>130968</xdr:rowOff>
    </xdr:from>
    <xdr:to>
      <xdr:col>21</xdr:col>
      <xdr:colOff>0</xdr:colOff>
      <xdr:row>46</xdr:row>
      <xdr:rowOff>142874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484849</xdr:colOff>
      <xdr:row>0</xdr:row>
      <xdr:rowOff>35919</xdr:rowOff>
    </xdr:from>
    <xdr:ext cx="1092728" cy="6757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74" y="35919"/>
          <a:ext cx="1092728" cy="675700"/>
        </a:xfrm>
        <a:prstGeom prst="rect">
          <a:avLst/>
        </a:prstGeom>
      </xdr:spPr>
    </xdr:pic>
    <xdr:clientData/>
  </xdr:oneCellAnchor>
  <xdr:oneCellAnchor>
    <xdr:from>
      <xdr:col>2</xdr:col>
      <xdr:colOff>636983</xdr:colOff>
      <xdr:row>0</xdr:row>
      <xdr:rowOff>31750</xdr:rowOff>
    </xdr:from>
    <xdr:ext cx="892970" cy="668101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202" y="31750"/>
          <a:ext cx="892970" cy="668101"/>
        </a:xfrm>
        <a:prstGeom prst="rect">
          <a:avLst/>
        </a:prstGeom>
      </xdr:spPr>
    </xdr:pic>
    <xdr:clientData/>
  </xdr:oneCellAnchor>
  <xdr:twoCellAnchor>
    <xdr:from>
      <xdr:col>2</xdr:col>
      <xdr:colOff>635000</xdr:colOff>
      <xdr:row>42</xdr:row>
      <xdr:rowOff>90553</xdr:rowOff>
    </xdr:from>
    <xdr:to>
      <xdr:col>17</xdr:col>
      <xdr:colOff>105833</xdr:colOff>
      <xdr:row>55</xdr:row>
      <xdr:rowOff>168010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615724</xdr:colOff>
      <xdr:row>0</xdr:row>
      <xdr:rowOff>142623</xdr:rowOff>
    </xdr:from>
    <xdr:to>
      <xdr:col>3</xdr:col>
      <xdr:colOff>54428</xdr:colOff>
      <xdr:row>2</xdr:row>
      <xdr:rowOff>203731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24" y="142623"/>
          <a:ext cx="1181779" cy="72785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0</xdr:row>
      <xdr:rowOff>166577</xdr:rowOff>
    </xdr:from>
    <xdr:to>
      <xdr:col>3</xdr:col>
      <xdr:colOff>1174070</xdr:colOff>
      <xdr:row>2</xdr:row>
      <xdr:rowOff>170315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166577"/>
          <a:ext cx="983570" cy="670488"/>
        </a:xfrm>
        <a:prstGeom prst="rect">
          <a:avLst/>
        </a:prstGeom>
      </xdr:spPr>
    </xdr:pic>
    <xdr:clientData/>
  </xdr:twoCellAnchor>
  <xdr:twoCellAnchor>
    <xdr:from>
      <xdr:col>8</xdr:col>
      <xdr:colOff>1545166</xdr:colOff>
      <xdr:row>35</xdr:row>
      <xdr:rowOff>96836</xdr:rowOff>
    </xdr:from>
    <xdr:to>
      <xdr:col>20</xdr:col>
      <xdr:colOff>253999</xdr:colOff>
      <xdr:row>46</xdr:row>
      <xdr:rowOff>158750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266702</xdr:colOff>
      <xdr:row>0</xdr:row>
      <xdr:rowOff>107623</xdr:rowOff>
    </xdr:from>
    <xdr:ext cx="1050394" cy="660087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107623"/>
          <a:ext cx="1050394" cy="660087"/>
        </a:xfrm>
        <a:prstGeom prst="rect">
          <a:avLst/>
        </a:prstGeom>
      </xdr:spPr>
    </xdr:pic>
    <xdr:clientData/>
  </xdr:oneCellAnchor>
  <xdr:oneCellAnchor>
    <xdr:from>
      <xdr:col>3</xdr:col>
      <xdr:colOff>195793</xdr:colOff>
      <xdr:row>0</xdr:row>
      <xdr:rowOff>149946</xdr:rowOff>
    </xdr:from>
    <xdr:ext cx="834168" cy="62263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193" y="149946"/>
          <a:ext cx="834168" cy="62263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233365</xdr:colOff>
      <xdr:row>0</xdr:row>
      <xdr:rowOff>118207</xdr:rowOff>
    </xdr:from>
    <xdr:ext cx="1138235" cy="72720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90" y="118207"/>
          <a:ext cx="1138235" cy="727202"/>
        </a:xfrm>
        <a:prstGeom prst="rect">
          <a:avLst/>
        </a:prstGeom>
      </xdr:spPr>
    </xdr:pic>
    <xdr:clientData/>
  </xdr:oneCellAnchor>
  <xdr:oneCellAnchor>
    <xdr:from>
      <xdr:col>2</xdr:col>
      <xdr:colOff>497418</xdr:colOff>
      <xdr:row>0</xdr:row>
      <xdr:rowOff>139364</xdr:rowOff>
    </xdr:from>
    <xdr:ext cx="952855" cy="71788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043" y="139364"/>
          <a:ext cx="952855" cy="717886"/>
        </a:xfrm>
        <a:prstGeom prst="rect">
          <a:avLst/>
        </a:prstGeom>
      </xdr:spPr>
    </xdr:pic>
    <xdr:clientData/>
  </xdr:oneCellAnchor>
  <xdr:twoCellAnchor>
    <xdr:from>
      <xdr:col>14</xdr:col>
      <xdr:colOff>171450</xdr:colOff>
      <xdr:row>12</xdr:row>
      <xdr:rowOff>85725</xdr:rowOff>
    </xdr:from>
    <xdr:to>
      <xdr:col>21</xdr:col>
      <xdr:colOff>1762125</xdr:colOff>
      <xdr:row>22</xdr:row>
      <xdr:rowOff>128587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505356</xdr:colOff>
      <xdr:row>0</xdr:row>
      <xdr:rowOff>50473</xdr:rowOff>
    </xdr:from>
    <xdr:ext cx="1219727" cy="779026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006" y="50473"/>
          <a:ext cx="1219727" cy="779026"/>
        </a:xfrm>
        <a:prstGeom prst="rect">
          <a:avLst/>
        </a:prstGeom>
      </xdr:spPr>
    </xdr:pic>
    <xdr:clientData/>
  </xdr:oneCellAnchor>
  <xdr:oneCellAnchor>
    <xdr:from>
      <xdr:col>3</xdr:col>
      <xdr:colOff>63502</xdr:colOff>
      <xdr:row>0</xdr:row>
      <xdr:rowOff>107613</xdr:rowOff>
    </xdr:from>
    <xdr:ext cx="963081" cy="726493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227" y="107613"/>
          <a:ext cx="963081" cy="726493"/>
        </a:xfrm>
        <a:prstGeom prst="rect">
          <a:avLst/>
        </a:prstGeom>
      </xdr:spPr>
    </xdr:pic>
    <xdr:clientData/>
  </xdr:oneCellAnchor>
  <xdr:twoCellAnchor>
    <xdr:from>
      <xdr:col>7</xdr:col>
      <xdr:colOff>1138766</xdr:colOff>
      <xdr:row>17</xdr:row>
      <xdr:rowOff>104774</xdr:rowOff>
    </xdr:from>
    <xdr:to>
      <xdr:col>20</xdr:col>
      <xdr:colOff>42332</xdr:colOff>
      <xdr:row>29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%20de%20Acci&#243;n%204to%20Trimestre%202019%20CONSOLID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Microsoft/Windows/INetCache/Content.Outlook/AIW01G81/Plan%20de%20Acci&#243;n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Microsoft/Windows/INetCache/Content.Outlook/AIW01G81/Plan%20de%20Acci&#243;n%20GPy%20R%20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Microsoft/Windows/INetCache/Content.Outlook/AIW01G81/Plan%20de%20Accio&#769;n%20Operaciones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 - Gestión de Comunicación"/>
      <sheetName val="M - GPR"/>
      <sheetName val="M - GT, Infraestructura"/>
      <sheetName val="M - GT, Operaciones "/>
      <sheetName val="A - Gestión Financiera"/>
      <sheetName val="A - Gestión de Contratación"/>
      <sheetName val="A -Gestión Administrativa 1.1"/>
      <sheetName val="A -Gestión TH 1.2"/>
      <sheetName val="A -Gestión Documental 1.3"/>
    </sheetNames>
    <sheetDataSet>
      <sheetData sheetId="0">
        <row r="15">
          <cell r="H15" t="str">
            <v>% de Avance</v>
          </cell>
          <cell r="I15">
            <v>0.2</v>
          </cell>
        </row>
        <row r="16">
          <cell r="H16" t="str">
            <v>% Meta</v>
          </cell>
          <cell r="I16">
            <v>1</v>
          </cell>
        </row>
        <row r="37">
          <cell r="H37" t="str">
            <v>% de Avance</v>
          </cell>
          <cell r="I37">
            <v>0.44</v>
          </cell>
        </row>
        <row r="38">
          <cell r="H38" t="str">
            <v>% Meta</v>
          </cell>
          <cell r="I38">
            <v>1</v>
          </cell>
        </row>
      </sheetData>
      <sheetData sheetId="1">
        <row r="50">
          <cell r="W50">
            <v>0.26861111111111113</v>
          </cell>
        </row>
        <row r="51">
          <cell r="X51">
            <v>0.50157407407407417</v>
          </cell>
        </row>
      </sheetData>
      <sheetData sheetId="2">
        <row r="46">
          <cell r="W46">
            <v>0.26615384615384613</v>
          </cell>
        </row>
        <row r="48">
          <cell r="X48">
            <v>0.55461538461538462</v>
          </cell>
        </row>
      </sheetData>
      <sheetData sheetId="3">
        <row r="32">
          <cell r="W32">
            <v>0.16428571428571428</v>
          </cell>
        </row>
        <row r="33">
          <cell r="X33">
            <v>0.53095238095238095</v>
          </cell>
        </row>
      </sheetData>
      <sheetData sheetId="4">
        <row r="13">
          <cell r="W13">
            <v>0.22499999999999998</v>
          </cell>
        </row>
        <row r="14">
          <cell r="X14">
            <v>0.30349999999999999</v>
          </cell>
        </row>
      </sheetData>
      <sheetData sheetId="5">
        <row r="13">
          <cell r="W13">
            <v>7.1400000000000005E-2</v>
          </cell>
        </row>
        <row r="14">
          <cell r="W14" t="str">
            <v>% de Avance</v>
          </cell>
          <cell r="X14">
            <v>0.5</v>
          </cell>
        </row>
        <row r="15">
          <cell r="W15" t="str">
            <v>% Meta</v>
          </cell>
          <cell r="X15">
            <v>1</v>
          </cell>
        </row>
      </sheetData>
      <sheetData sheetId="6">
        <row r="18">
          <cell r="W18">
            <v>0.50714285714285712</v>
          </cell>
        </row>
        <row r="19">
          <cell r="X19">
            <v>0.95714285714285718</v>
          </cell>
        </row>
      </sheetData>
      <sheetData sheetId="7">
        <row r="13">
          <cell r="W13">
            <v>0.125</v>
          </cell>
        </row>
        <row r="14">
          <cell r="X14">
            <v>1</v>
          </cell>
        </row>
      </sheetData>
      <sheetData sheetId="8">
        <row r="16">
          <cell r="W16">
            <v>0.08</v>
          </cell>
        </row>
        <row r="18">
          <cell r="X18">
            <v>0.77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Gestión Administrativa"/>
    </sheetNames>
    <sheetDataSet>
      <sheetData sheetId="0">
        <row r="19">
          <cell r="W19" t="str">
            <v>% de Avance</v>
          </cell>
          <cell r="X19" t="e">
            <v>#DIV/0!</v>
          </cell>
        </row>
        <row r="20">
          <cell r="W20" t="str">
            <v>% Meta</v>
          </cell>
          <cell r="X20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- GPR"/>
    </sheetNames>
    <sheetDataSet>
      <sheetData sheetId="0">
        <row r="34">
          <cell r="W34" t="str">
            <v>% de Avance</v>
          </cell>
          <cell r="X34" t="e">
            <v>#REF!</v>
          </cell>
        </row>
        <row r="35">
          <cell r="W35" t="str">
            <v>% Meta</v>
          </cell>
          <cell r="X35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- GT, Operaciones "/>
    </sheetNames>
    <sheetDataSet>
      <sheetData sheetId="0">
        <row r="37">
          <cell r="W37" t="str">
            <v>% de Avance</v>
          </cell>
          <cell r="X37" t="e">
            <v>#DIV/0!</v>
          </cell>
        </row>
        <row r="38">
          <cell r="W38" t="str">
            <v>% Meta</v>
          </cell>
          <cell r="X3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"/>
  <sheetViews>
    <sheetView showGridLines="0" tabSelected="1" view="pageBreakPreview" zoomScale="90" zoomScaleNormal="100" zoomScaleSheetLayoutView="90" zoomScalePageLayoutView="200" workbookViewId="0">
      <pane ySplit="10" topLeftCell="A11" activePane="bottomLeft" state="frozen"/>
      <selection pane="bottomLeft" sqref="A1:E3"/>
    </sheetView>
  </sheetViews>
  <sheetFormatPr baseColWidth="10" defaultColWidth="11.42578125" defaultRowHeight="16.5" x14ac:dyDescent="0.3"/>
  <cols>
    <col min="1" max="1" width="3.5703125" style="191" customWidth="1"/>
    <col min="2" max="2" width="14.28515625" style="191" customWidth="1"/>
    <col min="3" max="3" width="11.85546875" style="191" customWidth="1"/>
    <col min="4" max="4" width="7.42578125" style="191" customWidth="1"/>
    <col min="5" max="5" width="9.5703125" style="191" customWidth="1"/>
    <col min="6" max="6" width="18.5703125" style="309" customWidth="1"/>
    <col min="7" max="7" width="10" style="191" customWidth="1"/>
    <col min="8" max="8" width="14" style="191" customWidth="1"/>
    <col min="9" max="9" width="20.7109375" style="191" customWidth="1"/>
    <col min="10" max="11" width="3.85546875" style="191" customWidth="1"/>
    <col min="12" max="12" width="4.140625" style="191" customWidth="1"/>
    <col min="13" max="13" width="4" style="191" customWidth="1"/>
    <col min="14" max="15" width="4.140625" style="191" customWidth="1"/>
    <col min="16" max="16" width="3.5703125" style="191" customWidth="1"/>
    <col min="17" max="18" width="4.140625" style="191" customWidth="1"/>
    <col min="19" max="19" width="3.7109375" style="191" customWidth="1"/>
    <col min="20" max="20" width="3.85546875" style="191" customWidth="1"/>
    <col min="21" max="21" width="3.28515625" style="191" customWidth="1"/>
    <col min="22" max="22" width="17.140625" style="191" bestFit="1" customWidth="1"/>
    <col min="23" max="23" width="10.28515625" style="191" customWidth="1"/>
    <col min="24" max="24" width="10.85546875" style="194" customWidth="1"/>
    <col min="25" max="25" width="8.85546875" style="191" bestFit="1" customWidth="1"/>
    <col min="26" max="26" width="8.7109375" style="191" bestFit="1" customWidth="1"/>
    <col min="27" max="27" width="36.85546875" style="191" customWidth="1"/>
    <col min="28" max="16384" width="11.42578125" style="191"/>
  </cols>
  <sheetData>
    <row r="1" spans="1:27" ht="26.25" customHeight="1" thickBot="1" x14ac:dyDescent="0.35">
      <c r="A1" s="100"/>
      <c r="B1" s="101"/>
      <c r="C1" s="101"/>
      <c r="D1" s="101"/>
      <c r="E1" s="102"/>
      <c r="F1" s="109" t="s">
        <v>30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1"/>
      <c r="W1" s="118" t="s">
        <v>0</v>
      </c>
      <c r="X1" s="119"/>
      <c r="Y1" s="119"/>
      <c r="Z1" s="119"/>
      <c r="AA1" s="120"/>
    </row>
    <row r="2" spans="1:27" ht="26.25" customHeight="1" thickBot="1" x14ac:dyDescent="0.35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4"/>
      <c r="W2" s="118" t="s">
        <v>26</v>
      </c>
      <c r="X2" s="119"/>
      <c r="Y2" s="119"/>
      <c r="Z2" s="119"/>
      <c r="AA2" s="120"/>
    </row>
    <row r="3" spans="1:27" ht="24" customHeight="1" thickBot="1" x14ac:dyDescent="0.35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18" t="s">
        <v>27</v>
      </c>
      <c r="X3" s="119"/>
      <c r="Y3" s="119"/>
      <c r="Z3" s="119"/>
      <c r="AA3" s="120"/>
    </row>
    <row r="4" spans="1:27" ht="6" customHeight="1" x14ac:dyDescent="0.3">
      <c r="A4" s="192"/>
      <c r="B4" s="192"/>
      <c r="C4" s="192"/>
      <c r="D4" s="192"/>
      <c r="E4" s="192"/>
      <c r="F4" s="192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7" ht="12.75" customHeight="1" x14ac:dyDescent="0.3">
      <c r="A5" s="195"/>
      <c r="B5" s="196" t="s">
        <v>1</v>
      </c>
      <c r="C5" s="195"/>
      <c r="D5" s="197" t="s">
        <v>2</v>
      </c>
      <c r="E5" s="197"/>
      <c r="F5" s="197"/>
      <c r="G5" s="198" t="s">
        <v>3</v>
      </c>
      <c r="H5" s="198"/>
      <c r="I5" s="199" t="s">
        <v>4</v>
      </c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20.25" customHeight="1" x14ac:dyDescent="0.3">
      <c r="A6" s="201"/>
      <c r="B6" s="84">
        <v>2020</v>
      </c>
      <c r="C6" s="4"/>
      <c r="D6" s="121" t="s">
        <v>80</v>
      </c>
      <c r="E6" s="121"/>
      <c r="F6" s="121"/>
      <c r="G6" s="122" t="s">
        <v>81</v>
      </c>
      <c r="H6" s="123"/>
      <c r="I6" s="202" t="s">
        <v>82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</row>
    <row r="7" spans="1:27" ht="5.25" customHeight="1" thickBot="1" x14ac:dyDescent="0.35">
      <c r="A7" s="193"/>
      <c r="B7" s="193"/>
      <c r="C7" s="193"/>
      <c r="D7" s="203"/>
      <c r="E7" s="203"/>
      <c r="F7" s="192"/>
      <c r="G7" s="203"/>
      <c r="H7" s="203"/>
      <c r="I7" s="20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</row>
    <row r="8" spans="1:27" ht="17.25" thickBot="1" x14ac:dyDescent="0.35">
      <c r="A8" s="204" t="s">
        <v>5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6"/>
    </row>
    <row r="9" spans="1:27" ht="25.5" customHeight="1" thickBot="1" x14ac:dyDescent="0.35">
      <c r="A9" s="207" t="s">
        <v>6</v>
      </c>
      <c r="B9" s="208"/>
      <c r="C9" s="208"/>
      <c r="D9" s="209"/>
      <c r="E9" s="210" t="s">
        <v>7</v>
      </c>
      <c r="F9" s="211" t="s">
        <v>8</v>
      </c>
      <c r="G9" s="212" t="s">
        <v>58</v>
      </c>
      <c r="H9" s="211" t="s">
        <v>117</v>
      </c>
      <c r="I9" s="213" t="s">
        <v>9</v>
      </c>
      <c r="J9" s="214" t="s">
        <v>28</v>
      </c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6"/>
      <c r="V9" s="217" t="s">
        <v>10</v>
      </c>
      <c r="W9" s="218" t="s">
        <v>37</v>
      </c>
      <c r="X9" s="219"/>
      <c r="Y9" s="219"/>
      <c r="Z9" s="220"/>
      <c r="AA9" s="221" t="s">
        <v>29</v>
      </c>
    </row>
    <row r="10" spans="1:27" ht="30" customHeight="1" thickBot="1" x14ac:dyDescent="0.35">
      <c r="A10" s="222" t="s">
        <v>11</v>
      </c>
      <c r="B10" s="223" t="s">
        <v>12</v>
      </c>
      <c r="C10" s="224"/>
      <c r="D10" s="225"/>
      <c r="E10" s="226"/>
      <c r="F10" s="227"/>
      <c r="G10" s="228"/>
      <c r="H10" s="227"/>
      <c r="I10" s="229"/>
      <c r="J10" s="230" t="s">
        <v>13</v>
      </c>
      <c r="K10" s="231" t="s">
        <v>14</v>
      </c>
      <c r="L10" s="231" t="s">
        <v>15</v>
      </c>
      <c r="M10" s="231" t="s">
        <v>16</v>
      </c>
      <c r="N10" s="231" t="s">
        <v>17</v>
      </c>
      <c r="O10" s="231" t="s">
        <v>18</v>
      </c>
      <c r="P10" s="231" t="s">
        <v>19</v>
      </c>
      <c r="Q10" s="231" t="s">
        <v>20</v>
      </c>
      <c r="R10" s="231" t="s">
        <v>21</v>
      </c>
      <c r="S10" s="231" t="s">
        <v>22</v>
      </c>
      <c r="T10" s="231" t="s">
        <v>23</v>
      </c>
      <c r="U10" s="232" t="s">
        <v>24</v>
      </c>
      <c r="V10" s="233"/>
      <c r="W10" s="234" t="s">
        <v>36</v>
      </c>
      <c r="X10" s="235" t="s">
        <v>38</v>
      </c>
      <c r="Y10" s="235" t="s">
        <v>39</v>
      </c>
      <c r="Z10" s="236" t="s">
        <v>40</v>
      </c>
      <c r="AA10" s="237"/>
    </row>
    <row r="11" spans="1:27" s="254" customFormat="1" ht="124.5" customHeight="1" thickBot="1" x14ac:dyDescent="0.35">
      <c r="A11" s="40">
        <v>1</v>
      </c>
      <c r="B11" s="238" t="s">
        <v>83</v>
      </c>
      <c r="C11" s="238"/>
      <c r="D11" s="239"/>
      <c r="E11" s="240" t="s">
        <v>25</v>
      </c>
      <c r="F11" s="241" t="s">
        <v>84</v>
      </c>
      <c r="G11" s="242" t="s">
        <v>25</v>
      </c>
      <c r="H11" s="243">
        <v>25000000</v>
      </c>
      <c r="I11" s="244" t="s">
        <v>85</v>
      </c>
      <c r="J11" s="245"/>
      <c r="K11" s="246"/>
      <c r="L11" s="247"/>
      <c r="M11" s="247"/>
      <c r="N11" s="246"/>
      <c r="O11" s="246"/>
      <c r="P11" s="246"/>
      <c r="Q11" s="246"/>
      <c r="R11" s="246"/>
      <c r="S11" s="246"/>
      <c r="T11" s="246"/>
      <c r="U11" s="248"/>
      <c r="V11" s="249"/>
      <c r="W11" s="250">
        <v>0</v>
      </c>
      <c r="X11" s="251">
        <v>0</v>
      </c>
      <c r="Y11" s="251">
        <v>0</v>
      </c>
      <c r="Z11" s="252">
        <v>0</v>
      </c>
      <c r="AA11" s="253"/>
    </row>
    <row r="12" spans="1:27" s="254" customFormat="1" ht="56.25" customHeight="1" thickBot="1" x14ac:dyDescent="0.35">
      <c r="A12" s="255">
        <v>2</v>
      </c>
      <c r="B12" s="256" t="s">
        <v>86</v>
      </c>
      <c r="C12" s="256"/>
      <c r="D12" s="257"/>
      <c r="E12" s="258">
        <v>1</v>
      </c>
      <c r="F12" s="259" t="s">
        <v>87</v>
      </c>
      <c r="G12" s="242" t="s">
        <v>25</v>
      </c>
      <c r="H12" s="260">
        <v>10000000</v>
      </c>
      <c r="I12" s="261" t="s">
        <v>88</v>
      </c>
      <c r="J12" s="262"/>
      <c r="K12" s="263"/>
      <c r="L12" s="264"/>
      <c r="M12" s="263"/>
      <c r="N12" s="263"/>
      <c r="O12" s="263"/>
      <c r="P12" s="263"/>
      <c r="Q12" s="263"/>
      <c r="R12" s="263"/>
      <c r="S12" s="263"/>
      <c r="T12" s="263"/>
      <c r="U12" s="265"/>
      <c r="V12" s="266"/>
      <c r="W12" s="267">
        <v>0</v>
      </c>
      <c r="X12" s="268">
        <v>0</v>
      </c>
      <c r="Y12" s="268">
        <v>0</v>
      </c>
      <c r="Z12" s="269">
        <v>0</v>
      </c>
      <c r="AA12" s="270"/>
    </row>
    <row r="13" spans="1:27" s="254" customFormat="1" ht="47.25" customHeight="1" thickBot="1" x14ac:dyDescent="0.35">
      <c r="A13" s="271">
        <v>3</v>
      </c>
      <c r="B13" s="272" t="s">
        <v>89</v>
      </c>
      <c r="C13" s="273"/>
      <c r="D13" s="273"/>
      <c r="E13" s="274" t="s">
        <v>25</v>
      </c>
      <c r="F13" s="275" t="s">
        <v>90</v>
      </c>
      <c r="G13" s="276" t="s">
        <v>25</v>
      </c>
      <c r="H13" s="277">
        <v>6000000</v>
      </c>
      <c r="I13" s="278"/>
      <c r="J13" s="279"/>
      <c r="K13" s="280"/>
      <c r="L13" s="280"/>
      <c r="M13" s="280"/>
      <c r="N13" s="280"/>
      <c r="O13" s="280"/>
      <c r="P13" s="280"/>
      <c r="Q13" s="280"/>
      <c r="R13" s="281"/>
      <c r="S13" s="280"/>
      <c r="T13" s="280"/>
      <c r="U13" s="282"/>
      <c r="V13" s="283"/>
      <c r="W13" s="284">
        <v>0</v>
      </c>
      <c r="X13" s="285">
        <v>0</v>
      </c>
      <c r="Y13" s="285">
        <v>0</v>
      </c>
      <c r="Z13" s="286">
        <v>0</v>
      </c>
      <c r="AA13" s="287"/>
    </row>
    <row r="14" spans="1:27" ht="17.25" thickBot="1" x14ac:dyDescent="0.35">
      <c r="A14" s="288"/>
      <c r="B14" s="289"/>
      <c r="C14" s="289"/>
      <c r="D14" s="289"/>
      <c r="E14" s="54"/>
      <c r="F14" s="52"/>
      <c r="G14" s="54"/>
      <c r="H14" s="290" t="s">
        <v>45</v>
      </c>
      <c r="I14" s="291">
        <f>Z14</f>
        <v>0</v>
      </c>
      <c r="J14" s="292"/>
      <c r="K14" s="293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94">
        <f>AVERAGE(W11:W13)</f>
        <v>0</v>
      </c>
      <c r="X14" s="295">
        <f>+AVERAGE(X11:X13)</f>
        <v>0</v>
      </c>
      <c r="Y14" s="295">
        <f>+AVERAGE(Y11:Y13)</f>
        <v>0</v>
      </c>
      <c r="Z14" s="295">
        <f>+AVERAGE(Z11:Z13)</f>
        <v>0</v>
      </c>
      <c r="AA14" s="296"/>
    </row>
    <row r="15" spans="1:27" ht="17.25" thickBot="1" x14ac:dyDescent="0.35">
      <c r="A15" s="297"/>
      <c r="B15" s="298"/>
      <c r="C15" s="298"/>
      <c r="D15" s="298"/>
      <c r="E15" s="298"/>
      <c r="F15" s="49"/>
      <c r="G15" s="298"/>
      <c r="H15" s="299" t="s">
        <v>46</v>
      </c>
      <c r="I15" s="300">
        <v>1</v>
      </c>
      <c r="J15" s="49"/>
      <c r="K15" s="301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302"/>
      <c r="Y15" s="298"/>
      <c r="Z15" s="298"/>
      <c r="AA15" s="303"/>
    </row>
    <row r="16" spans="1:27" x14ac:dyDescent="0.3">
      <c r="A16" s="297"/>
      <c r="B16" s="298"/>
      <c r="C16" s="298"/>
      <c r="D16" s="298"/>
      <c r="E16" s="298"/>
      <c r="F16" s="49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302"/>
      <c r="Y16" s="298"/>
      <c r="Z16" s="298"/>
      <c r="AA16" s="303"/>
    </row>
    <row r="17" spans="1:27" x14ac:dyDescent="0.3">
      <c r="A17" s="297"/>
      <c r="B17" s="298"/>
      <c r="C17" s="298"/>
      <c r="D17" s="298"/>
      <c r="E17" s="298"/>
      <c r="F17" s="49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302"/>
      <c r="Y17" s="298"/>
      <c r="Z17" s="298"/>
      <c r="AA17" s="303"/>
    </row>
    <row r="18" spans="1:27" x14ac:dyDescent="0.3">
      <c r="A18" s="297"/>
      <c r="B18" s="298"/>
      <c r="C18" s="298"/>
      <c r="D18" s="298"/>
      <c r="E18" s="298"/>
      <c r="F18" s="49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302"/>
      <c r="Y18" s="298"/>
      <c r="Z18" s="298"/>
      <c r="AA18" s="303"/>
    </row>
    <row r="19" spans="1:27" x14ac:dyDescent="0.3">
      <c r="A19" s="297"/>
      <c r="B19" s="298"/>
      <c r="C19" s="298"/>
      <c r="D19" s="298"/>
      <c r="E19" s="298"/>
      <c r="F19" s="49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302"/>
      <c r="Y19" s="298"/>
      <c r="Z19" s="298"/>
      <c r="AA19" s="303"/>
    </row>
    <row r="20" spans="1:27" x14ac:dyDescent="0.3">
      <c r="A20" s="297"/>
      <c r="B20" s="298"/>
      <c r="C20" s="298"/>
      <c r="D20" s="298"/>
      <c r="E20" s="298"/>
      <c r="F20" s="49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302"/>
      <c r="Y20" s="298"/>
      <c r="Z20" s="298"/>
      <c r="AA20" s="303"/>
    </row>
    <row r="21" spans="1:27" x14ac:dyDescent="0.3">
      <c r="A21" s="297"/>
      <c r="B21" s="298"/>
      <c r="C21" s="298"/>
      <c r="D21" s="298"/>
      <c r="E21" s="298"/>
      <c r="F21" s="49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302"/>
      <c r="Y21" s="298"/>
      <c r="Z21" s="298"/>
      <c r="AA21" s="303"/>
    </row>
    <row r="22" spans="1:27" x14ac:dyDescent="0.3">
      <c r="A22" s="297"/>
      <c r="B22" s="298"/>
      <c r="C22" s="298"/>
      <c r="D22" s="298"/>
      <c r="E22" s="298"/>
      <c r="F22" s="49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302"/>
      <c r="Y22" s="298"/>
      <c r="Z22" s="298"/>
      <c r="AA22" s="303"/>
    </row>
    <row r="23" spans="1:27" x14ac:dyDescent="0.3">
      <c r="A23" s="297"/>
      <c r="B23" s="298"/>
      <c r="C23" s="298"/>
      <c r="D23" s="298"/>
      <c r="E23" s="298"/>
      <c r="F23" s="49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302"/>
      <c r="Y23" s="298"/>
      <c r="Z23" s="298"/>
      <c r="AA23" s="303"/>
    </row>
    <row r="24" spans="1:27" x14ac:dyDescent="0.3">
      <c r="A24" s="297"/>
      <c r="B24" s="298"/>
      <c r="C24" s="298"/>
      <c r="D24" s="298"/>
      <c r="E24" s="298"/>
      <c r="F24" s="49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302"/>
      <c r="Y24" s="298"/>
      <c r="Z24" s="298"/>
      <c r="AA24" s="303"/>
    </row>
    <row r="25" spans="1:27" x14ac:dyDescent="0.3">
      <c r="A25" s="297"/>
      <c r="B25" s="298"/>
      <c r="C25" s="298"/>
      <c r="D25" s="298"/>
      <c r="E25" s="298"/>
      <c r="F25" s="49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302"/>
      <c r="Y25" s="298"/>
      <c r="Z25" s="298"/>
      <c r="AA25" s="303"/>
    </row>
    <row r="26" spans="1:27" x14ac:dyDescent="0.3">
      <c r="A26" s="297"/>
      <c r="B26" s="298"/>
      <c r="C26" s="298"/>
      <c r="D26" s="298"/>
      <c r="E26" s="298"/>
      <c r="F26" s="49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302"/>
      <c r="Y26" s="298"/>
      <c r="Z26" s="298"/>
      <c r="AA26" s="303"/>
    </row>
    <row r="27" spans="1:27" ht="17.25" thickBot="1" x14ac:dyDescent="0.35">
      <c r="A27" s="304"/>
      <c r="B27" s="305"/>
      <c r="C27" s="305"/>
      <c r="D27" s="305"/>
      <c r="E27" s="305"/>
      <c r="F27" s="306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7"/>
      <c r="Y27" s="305"/>
      <c r="Z27" s="305"/>
      <c r="AA27" s="308"/>
    </row>
    <row r="29" spans="1:27" x14ac:dyDescent="0.3">
      <c r="H29" s="310"/>
      <c r="I29" s="311"/>
    </row>
    <row r="30" spans="1:27" x14ac:dyDescent="0.3">
      <c r="H30" s="310"/>
      <c r="I30" s="312"/>
      <c r="J30" s="313"/>
      <c r="K30" s="193"/>
    </row>
    <row r="31" spans="1:27" x14ac:dyDescent="0.3">
      <c r="H31" s="193"/>
      <c r="I31" s="193"/>
      <c r="J31" s="313"/>
      <c r="K31" s="193"/>
    </row>
    <row r="32" spans="1:27" x14ac:dyDescent="0.3">
      <c r="H32" s="310"/>
      <c r="I32" s="311"/>
    </row>
    <row r="33" spans="8:9" x14ac:dyDescent="0.3">
      <c r="H33" s="310"/>
      <c r="I33" s="314"/>
    </row>
    <row r="34" spans="8:9" x14ac:dyDescent="0.3">
      <c r="I34" s="315">
        <f>AVERAGE(I14,'[1]M - GPR'!X51,'[1]M - GT, Infraestructura'!X48,'[1]M - GT, Operaciones '!X33,'[1]A - Gestión Financiera'!X14,'[1]A - Gestión de Contratación'!X14,'[1]A -Gestión Administrativa 1.1'!X19,'[1]A -Gestión TH 1.2'!X14,'[1]A -Gestión Documental 1.3'!X18)</f>
        <v>0.5686427440871884</v>
      </c>
    </row>
    <row r="35" spans="8:9" x14ac:dyDescent="0.3">
      <c r="I35" s="315">
        <f>AVERAGE(W14,'[1]M - GPR'!W50,'[1]M - GT, Infraestructura'!W46,'[1]M - GT, Operaciones '!W32,'[1]A - Gestión Financiera'!W13,'[1]A - Gestión de Contratación'!W13,'[1]A -Gestión Administrativa 1.1'!W18,'[1]A -Gestión TH 1.2'!W13,'[1]A -Gestión Documental 1.3'!W16)</f>
        <v>0.18973261429928096</v>
      </c>
    </row>
    <row r="36" spans="8:9" x14ac:dyDescent="0.3">
      <c r="H36" s="316" t="s">
        <v>45</v>
      </c>
      <c r="I36" s="317">
        <v>0.44</v>
      </c>
    </row>
    <row r="37" spans="8:9" x14ac:dyDescent="0.3">
      <c r="H37" s="316" t="s">
        <v>46</v>
      </c>
      <c r="I37" s="317">
        <v>1</v>
      </c>
    </row>
  </sheetData>
  <mergeCells count="26">
    <mergeCell ref="B12:D12"/>
    <mergeCell ref="B13:D13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V3"/>
    <mergeCell ref="W1:AA1"/>
    <mergeCell ref="W2:AA2"/>
    <mergeCell ref="W3:AA3"/>
    <mergeCell ref="D5:F5"/>
    <mergeCell ref="G5:H5"/>
    <mergeCell ref="I5:AA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52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7"/>
  <sheetViews>
    <sheetView showGridLines="0" view="pageBreakPreview" zoomScale="90" zoomScaleNormal="96" zoomScaleSheetLayoutView="90" zoomScalePageLayoutView="200" workbookViewId="0">
      <pane ySplit="10" topLeftCell="A11" activePane="bottomLeft" state="frozen"/>
      <selection pane="bottomLeft" sqref="A1:E3"/>
    </sheetView>
  </sheetViews>
  <sheetFormatPr baseColWidth="10" defaultColWidth="11.42578125" defaultRowHeight="16.5" x14ac:dyDescent="0.3"/>
  <cols>
    <col min="1" max="1" width="3.5703125" style="191" customWidth="1"/>
    <col min="2" max="2" width="13" style="191" customWidth="1"/>
    <col min="3" max="3" width="10.28515625" style="191" customWidth="1"/>
    <col min="4" max="4" width="9.5703125" style="191" customWidth="1"/>
    <col min="5" max="5" width="13.140625" style="191" customWidth="1"/>
    <col min="6" max="6" width="20" style="452" customWidth="1"/>
    <col min="7" max="7" width="18.28515625" style="191" bestFit="1" customWidth="1"/>
    <col min="8" max="8" width="29.42578125" style="191" bestFit="1" customWidth="1"/>
    <col min="9" max="9" width="29.5703125" style="191" customWidth="1"/>
    <col min="10" max="10" width="3.42578125" style="191" customWidth="1"/>
    <col min="11" max="11" width="3.5703125" style="191" customWidth="1"/>
    <col min="12" max="12" width="3.7109375" style="191" customWidth="1"/>
    <col min="13" max="14" width="3.5703125" style="191" customWidth="1"/>
    <col min="15" max="15" width="3.42578125" style="191" customWidth="1"/>
    <col min="16" max="16" width="3.7109375" style="191" customWidth="1"/>
    <col min="17" max="17" width="4" style="191" customWidth="1"/>
    <col min="18" max="18" width="4.28515625" style="191" customWidth="1"/>
    <col min="19" max="19" width="3.42578125" style="191" customWidth="1"/>
    <col min="20" max="20" width="3.7109375" style="191" customWidth="1"/>
    <col min="21" max="21" width="3.42578125" style="191" customWidth="1"/>
    <col min="22" max="22" width="53.85546875" style="453" bestFit="1" customWidth="1"/>
    <col min="23" max="24" width="11.42578125" style="191"/>
    <col min="25" max="25" width="12" style="191" customWidth="1"/>
    <col min="26" max="26" width="11.28515625" style="191" bestFit="1" customWidth="1"/>
    <col min="27" max="27" width="33.7109375" style="191" customWidth="1"/>
    <col min="28" max="16384" width="11.42578125" style="191"/>
  </cols>
  <sheetData>
    <row r="1" spans="1:27" ht="24" customHeight="1" thickBot="1" x14ac:dyDescent="0.35">
      <c r="A1" s="100"/>
      <c r="B1" s="101"/>
      <c r="C1" s="101"/>
      <c r="D1" s="101"/>
      <c r="E1" s="102"/>
      <c r="F1" s="109" t="s">
        <v>113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1"/>
      <c r="Y1" s="119" t="s">
        <v>0</v>
      </c>
      <c r="Z1" s="119"/>
      <c r="AA1" s="120"/>
    </row>
    <row r="2" spans="1:27" ht="23.25" customHeight="1" thickBot="1" x14ac:dyDescent="0.35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4"/>
      <c r="Y2" s="119" t="s">
        <v>26</v>
      </c>
      <c r="Z2" s="119"/>
      <c r="AA2" s="120"/>
    </row>
    <row r="3" spans="1:27" ht="23.25" customHeight="1" thickBot="1" x14ac:dyDescent="0.35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7"/>
      <c r="Y3" s="119" t="s">
        <v>27</v>
      </c>
      <c r="Z3" s="119"/>
      <c r="AA3" s="120"/>
    </row>
    <row r="4" spans="1:27" ht="9" customHeight="1" x14ac:dyDescent="0.3">
      <c r="A4" s="192"/>
      <c r="B4" s="192"/>
      <c r="C4" s="192"/>
      <c r="D4" s="192"/>
      <c r="E4" s="192"/>
      <c r="F4" s="385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3"/>
    </row>
    <row r="5" spans="1:27" x14ac:dyDescent="0.3">
      <c r="A5" s="195"/>
      <c r="B5" s="196" t="s">
        <v>1</v>
      </c>
      <c r="C5" s="195"/>
      <c r="D5" s="197" t="s">
        <v>2</v>
      </c>
      <c r="E5" s="197"/>
      <c r="F5" s="197"/>
      <c r="G5" s="198" t="s">
        <v>3</v>
      </c>
      <c r="H5" s="198"/>
      <c r="I5" s="199" t="s">
        <v>4</v>
      </c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43.15" customHeight="1" x14ac:dyDescent="0.3">
      <c r="A6" s="201"/>
      <c r="B6" s="84">
        <v>2020</v>
      </c>
      <c r="C6" s="4"/>
      <c r="D6" s="121" t="s">
        <v>114</v>
      </c>
      <c r="E6" s="121"/>
      <c r="F6" s="121"/>
      <c r="G6" s="122" t="s">
        <v>115</v>
      </c>
      <c r="H6" s="123"/>
      <c r="I6" s="202" t="s">
        <v>116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</row>
    <row r="7" spans="1:27" ht="7.5" customHeight="1" thickBot="1" x14ac:dyDescent="0.35">
      <c r="A7" s="193"/>
      <c r="B7" s="193"/>
      <c r="C7" s="193"/>
      <c r="D7" s="203"/>
      <c r="E7" s="203"/>
      <c r="F7" s="385"/>
      <c r="G7" s="203"/>
      <c r="H7" s="203"/>
      <c r="I7" s="20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3"/>
    </row>
    <row r="8" spans="1:27" ht="17.25" thickBot="1" x14ac:dyDescent="0.35">
      <c r="A8" s="318" t="s">
        <v>5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20"/>
    </row>
    <row r="9" spans="1:27" ht="26.25" customHeight="1" x14ac:dyDescent="0.3">
      <c r="A9" s="321" t="s">
        <v>6</v>
      </c>
      <c r="B9" s="322"/>
      <c r="C9" s="322"/>
      <c r="D9" s="323"/>
      <c r="E9" s="324" t="s">
        <v>7</v>
      </c>
      <c r="F9" s="324" t="s">
        <v>8</v>
      </c>
      <c r="G9" s="324" t="s">
        <v>58</v>
      </c>
      <c r="H9" s="324" t="s">
        <v>117</v>
      </c>
      <c r="I9" s="324" t="s">
        <v>9</v>
      </c>
      <c r="J9" s="326" t="s">
        <v>28</v>
      </c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86" t="s">
        <v>10</v>
      </c>
      <c r="W9" s="133" t="s">
        <v>37</v>
      </c>
      <c r="X9" s="134"/>
      <c r="Y9" s="134"/>
      <c r="Z9" s="134"/>
      <c r="AA9" s="93" t="s">
        <v>29</v>
      </c>
    </row>
    <row r="10" spans="1:27" ht="24" customHeight="1" thickBot="1" x14ac:dyDescent="0.35">
      <c r="A10" s="5" t="s">
        <v>11</v>
      </c>
      <c r="B10" s="328" t="s">
        <v>12</v>
      </c>
      <c r="C10" s="329"/>
      <c r="D10" s="330"/>
      <c r="E10" s="331"/>
      <c r="F10" s="331"/>
      <c r="G10" s="331"/>
      <c r="H10" s="331"/>
      <c r="I10" s="331"/>
      <c r="J10" s="333" t="s">
        <v>13</v>
      </c>
      <c r="K10" s="333" t="s">
        <v>14</v>
      </c>
      <c r="L10" s="333" t="s">
        <v>15</v>
      </c>
      <c r="M10" s="333" t="s">
        <v>16</v>
      </c>
      <c r="N10" s="333" t="s">
        <v>17</v>
      </c>
      <c r="O10" s="333" t="s">
        <v>18</v>
      </c>
      <c r="P10" s="333" t="s">
        <v>19</v>
      </c>
      <c r="Q10" s="333" t="s">
        <v>20</v>
      </c>
      <c r="R10" s="333" t="s">
        <v>21</v>
      </c>
      <c r="S10" s="333" t="s">
        <v>22</v>
      </c>
      <c r="T10" s="333" t="s">
        <v>23</v>
      </c>
      <c r="U10" s="333" t="s">
        <v>24</v>
      </c>
      <c r="V10" s="387"/>
      <c r="W10" s="1" t="s">
        <v>36</v>
      </c>
      <c r="X10" s="1" t="s">
        <v>38</v>
      </c>
      <c r="Y10" s="1" t="s">
        <v>39</v>
      </c>
      <c r="Z10" s="1" t="s">
        <v>40</v>
      </c>
      <c r="AA10" s="94"/>
    </row>
    <row r="11" spans="1:27" ht="30.75" customHeight="1" x14ac:dyDescent="0.3">
      <c r="A11" s="335"/>
      <c r="B11" s="388" t="s">
        <v>118</v>
      </c>
      <c r="C11" s="389"/>
      <c r="D11" s="390"/>
      <c r="E11" s="363" t="s">
        <v>25</v>
      </c>
      <c r="F11" s="391"/>
      <c r="G11" s="392">
        <v>0.99</v>
      </c>
      <c r="H11" s="393">
        <f>1693617+24490695+3500000</f>
        <v>29684312</v>
      </c>
      <c r="I11" s="394" t="s">
        <v>119</v>
      </c>
      <c r="J11" s="367"/>
      <c r="K11" s="344"/>
      <c r="L11" s="344"/>
      <c r="M11" s="343"/>
      <c r="N11" s="343"/>
      <c r="O11" s="343"/>
      <c r="P11" s="343"/>
      <c r="Q11" s="343"/>
      <c r="R11" s="343"/>
      <c r="S11" s="343"/>
      <c r="T11" s="343"/>
      <c r="U11" s="343"/>
      <c r="V11" s="395"/>
      <c r="W11" s="396" t="e">
        <f>AVERAGE(W12:W13)</f>
        <v>#DIV/0!</v>
      </c>
      <c r="X11" s="396" t="e">
        <f>AVERAGE(X12:X13)</f>
        <v>#DIV/0!</v>
      </c>
      <c r="Y11" s="396" t="e">
        <f>AVERAGE(Y12:Y13)</f>
        <v>#DIV/0!</v>
      </c>
      <c r="Z11" s="396" t="e">
        <f>AVERAGE(Z12:Z13)</f>
        <v>#DIV/0!</v>
      </c>
      <c r="AA11" s="397"/>
    </row>
    <row r="12" spans="1:27" ht="40.5" x14ac:dyDescent="0.3">
      <c r="A12" s="6" t="s">
        <v>59</v>
      </c>
      <c r="B12" s="398" t="s">
        <v>120</v>
      </c>
      <c r="C12" s="399"/>
      <c r="D12" s="400"/>
      <c r="E12" s="401" t="s">
        <v>25</v>
      </c>
      <c r="F12" s="402" t="s">
        <v>121</v>
      </c>
      <c r="G12" s="403"/>
      <c r="H12" s="404"/>
      <c r="I12" s="405"/>
      <c r="J12" s="406"/>
      <c r="K12" s="407"/>
      <c r="L12" s="408"/>
      <c r="M12" s="409"/>
      <c r="N12" s="406"/>
      <c r="O12" s="406"/>
      <c r="P12" s="410"/>
      <c r="Q12" s="410"/>
      <c r="R12" s="410"/>
      <c r="S12" s="410"/>
      <c r="T12" s="410"/>
      <c r="U12" s="410"/>
      <c r="V12" s="411" t="s">
        <v>122</v>
      </c>
      <c r="W12" s="412"/>
      <c r="X12" s="268"/>
      <c r="Y12" s="268"/>
      <c r="Z12" s="430"/>
      <c r="AA12" s="414"/>
    </row>
    <row r="13" spans="1:27" ht="54" customHeight="1" x14ac:dyDescent="0.3">
      <c r="A13" s="6" t="s">
        <v>60</v>
      </c>
      <c r="B13" s="398" t="s">
        <v>123</v>
      </c>
      <c r="C13" s="399"/>
      <c r="D13" s="400"/>
      <c r="E13" s="401" t="s">
        <v>25</v>
      </c>
      <c r="F13" s="402" t="s">
        <v>121</v>
      </c>
      <c r="G13" s="403"/>
      <c r="H13" s="415"/>
      <c r="I13" s="416"/>
      <c r="J13" s="406"/>
      <c r="K13" s="407"/>
      <c r="L13" s="407"/>
      <c r="M13" s="406"/>
      <c r="N13" s="406"/>
      <c r="O13" s="406"/>
      <c r="P13" s="410"/>
      <c r="Q13" s="410"/>
      <c r="R13" s="410"/>
      <c r="S13" s="410"/>
      <c r="T13" s="410"/>
      <c r="U13" s="410"/>
      <c r="V13" s="411" t="s">
        <v>124</v>
      </c>
      <c r="W13" s="412"/>
      <c r="X13" s="268"/>
      <c r="Y13" s="268"/>
      <c r="Z13" s="430"/>
      <c r="AA13" s="414"/>
    </row>
    <row r="14" spans="1:27" x14ac:dyDescent="0.3">
      <c r="A14" s="6"/>
      <c r="B14" s="417" t="s">
        <v>125</v>
      </c>
      <c r="C14" s="418"/>
      <c r="D14" s="419"/>
      <c r="E14" s="401" t="s">
        <v>25</v>
      </c>
      <c r="F14" s="420"/>
      <c r="G14" s="374">
        <v>0.8</v>
      </c>
      <c r="H14" s="421">
        <f>62777550+2105045+4707302+61446210</f>
        <v>131036107</v>
      </c>
      <c r="I14" s="422" t="s">
        <v>126</v>
      </c>
      <c r="J14" s="357"/>
      <c r="K14" s="357"/>
      <c r="L14" s="357"/>
      <c r="M14" s="357"/>
      <c r="N14" s="358"/>
      <c r="O14" s="358"/>
      <c r="P14" s="358"/>
      <c r="Q14" s="358"/>
      <c r="R14" s="358"/>
      <c r="S14" s="358"/>
      <c r="T14" s="358"/>
      <c r="U14" s="358"/>
      <c r="V14" s="423"/>
      <c r="W14" s="424">
        <f>AVERAGE(W15:W16)</f>
        <v>0</v>
      </c>
      <c r="X14" s="425">
        <f>AVERAGE(X15:X16)</f>
        <v>0</v>
      </c>
      <c r="Y14" s="426">
        <f>AVERAGE(Y15:Y16)</f>
        <v>0</v>
      </c>
      <c r="Z14" s="426" t="e">
        <f>AVERAGE(Z15:Z16)</f>
        <v>#DIV/0!</v>
      </c>
      <c r="AA14" s="427"/>
    </row>
    <row r="15" spans="1:27" ht="51" customHeight="1" x14ac:dyDescent="0.3">
      <c r="A15" s="6" t="s">
        <v>62</v>
      </c>
      <c r="B15" s="398" t="s">
        <v>127</v>
      </c>
      <c r="C15" s="399" t="s">
        <v>128</v>
      </c>
      <c r="D15" s="400" t="s">
        <v>128</v>
      </c>
      <c r="E15" s="401" t="s">
        <v>25</v>
      </c>
      <c r="F15" s="82" t="s">
        <v>129</v>
      </c>
      <c r="G15" s="374"/>
      <c r="H15" s="421"/>
      <c r="I15" s="428"/>
      <c r="J15" s="358"/>
      <c r="K15" s="429"/>
      <c r="L15" s="429"/>
      <c r="M15" s="429"/>
      <c r="N15" s="358"/>
      <c r="O15" s="358"/>
      <c r="P15" s="358"/>
      <c r="Q15" s="358"/>
      <c r="R15" s="358"/>
      <c r="S15" s="358"/>
      <c r="T15" s="358"/>
      <c r="U15" s="358"/>
      <c r="V15" s="423" t="s">
        <v>130</v>
      </c>
      <c r="W15" s="430">
        <v>0</v>
      </c>
      <c r="X15" s="268">
        <v>0</v>
      </c>
      <c r="Y15" s="268">
        <v>0</v>
      </c>
      <c r="Z15" s="430"/>
      <c r="AA15" s="431"/>
    </row>
    <row r="16" spans="1:27" ht="58.5" customHeight="1" x14ac:dyDescent="0.3">
      <c r="A16" s="6" t="s">
        <v>63</v>
      </c>
      <c r="B16" s="398" t="s">
        <v>131</v>
      </c>
      <c r="C16" s="399" t="s">
        <v>132</v>
      </c>
      <c r="D16" s="400" t="s">
        <v>132</v>
      </c>
      <c r="E16" s="401" t="s">
        <v>25</v>
      </c>
      <c r="F16" s="402" t="s">
        <v>121</v>
      </c>
      <c r="G16" s="374"/>
      <c r="H16" s="421" t="s">
        <v>99</v>
      </c>
      <c r="I16" s="432"/>
      <c r="J16" s="358"/>
      <c r="K16" s="429"/>
      <c r="L16" s="429"/>
      <c r="M16" s="429"/>
      <c r="N16" s="358"/>
      <c r="O16" s="358"/>
      <c r="P16" s="358"/>
      <c r="Q16" s="358"/>
      <c r="R16" s="358"/>
      <c r="S16" s="358"/>
      <c r="T16" s="358"/>
      <c r="U16" s="358"/>
      <c r="V16" s="411" t="s">
        <v>133</v>
      </c>
      <c r="W16" s="430">
        <v>0</v>
      </c>
      <c r="X16" s="268">
        <v>0</v>
      </c>
      <c r="Y16" s="268">
        <v>0</v>
      </c>
      <c r="Z16" s="430"/>
      <c r="AA16" s="414"/>
    </row>
    <row r="17" spans="1:29" ht="31.5" customHeight="1" x14ac:dyDescent="0.3">
      <c r="A17" s="6"/>
      <c r="B17" s="417" t="s">
        <v>134</v>
      </c>
      <c r="C17" s="418"/>
      <c r="D17" s="419"/>
      <c r="E17" s="401" t="s">
        <v>25</v>
      </c>
      <c r="F17" s="82"/>
      <c r="G17" s="374">
        <v>0.81</v>
      </c>
      <c r="H17" s="421">
        <f>970829313+1307736725</f>
        <v>2278566038</v>
      </c>
      <c r="I17" s="422" t="s">
        <v>135</v>
      </c>
      <c r="J17" s="357"/>
      <c r="K17" s="357"/>
      <c r="L17" s="357"/>
      <c r="M17" s="357"/>
      <c r="N17" s="357"/>
      <c r="O17" s="357"/>
      <c r="P17" s="358"/>
      <c r="Q17" s="358"/>
      <c r="R17" s="358"/>
      <c r="S17" s="358"/>
      <c r="T17" s="358"/>
      <c r="U17" s="358"/>
      <c r="V17" s="433"/>
      <c r="W17" s="424" t="e">
        <f>AVERAGE(W18:W20)</f>
        <v>#DIV/0!</v>
      </c>
      <c r="X17" s="425" t="e">
        <f>AVERAGE(X18:X20)</f>
        <v>#DIV/0!</v>
      </c>
      <c r="Y17" s="426" t="e">
        <f>AVERAGE(Y18:Y20)</f>
        <v>#DIV/0!</v>
      </c>
      <c r="Z17" s="426" t="e">
        <f>AVERAGE(Z18:Z20)</f>
        <v>#DIV/0!</v>
      </c>
      <c r="AA17" s="427"/>
    </row>
    <row r="18" spans="1:29" ht="84.75" customHeight="1" x14ac:dyDescent="0.3">
      <c r="A18" s="6" t="s">
        <v>42</v>
      </c>
      <c r="B18" s="398" t="s">
        <v>136</v>
      </c>
      <c r="C18" s="399"/>
      <c r="D18" s="400"/>
      <c r="E18" s="401" t="s">
        <v>25</v>
      </c>
      <c r="F18" s="402" t="s">
        <v>121</v>
      </c>
      <c r="G18" s="374"/>
      <c r="H18" s="421"/>
      <c r="I18" s="428"/>
      <c r="J18" s="429"/>
      <c r="K18" s="429"/>
      <c r="L18" s="429"/>
      <c r="M18" s="358"/>
      <c r="N18" s="358"/>
      <c r="O18" s="358"/>
      <c r="P18" s="358"/>
      <c r="Q18" s="358"/>
      <c r="R18" s="358"/>
      <c r="S18" s="358"/>
      <c r="T18" s="358"/>
      <c r="U18" s="358"/>
      <c r="V18" s="434" t="s">
        <v>137</v>
      </c>
      <c r="W18" s="430"/>
      <c r="X18" s="268"/>
      <c r="Y18" s="268"/>
      <c r="Z18" s="430"/>
      <c r="AA18" s="435"/>
    </row>
    <row r="19" spans="1:29" ht="42.75" customHeight="1" x14ac:dyDescent="0.3">
      <c r="A19" s="6" t="s">
        <v>43</v>
      </c>
      <c r="B19" s="398" t="s">
        <v>138</v>
      </c>
      <c r="C19" s="399"/>
      <c r="D19" s="400"/>
      <c r="E19" s="401" t="s">
        <v>25</v>
      </c>
      <c r="F19" s="82" t="s">
        <v>129</v>
      </c>
      <c r="G19" s="374"/>
      <c r="H19" s="421"/>
      <c r="I19" s="428"/>
      <c r="J19" s="429"/>
      <c r="K19" s="429"/>
      <c r="L19" s="429"/>
      <c r="M19" s="429"/>
      <c r="N19" s="429"/>
      <c r="O19" s="429"/>
      <c r="P19" s="358"/>
      <c r="Q19" s="358"/>
      <c r="R19" s="358"/>
      <c r="S19" s="358"/>
      <c r="T19" s="358"/>
      <c r="U19" s="358"/>
      <c r="V19" s="433" t="s">
        <v>139</v>
      </c>
      <c r="W19" s="430"/>
      <c r="X19" s="268"/>
      <c r="Y19" s="268"/>
      <c r="Z19" s="430"/>
      <c r="AA19" s="436"/>
    </row>
    <row r="20" spans="1:29" ht="105" customHeight="1" x14ac:dyDescent="0.3">
      <c r="A20" s="6" t="s">
        <v>65</v>
      </c>
      <c r="B20" s="398" t="s">
        <v>131</v>
      </c>
      <c r="C20" s="399" t="s">
        <v>132</v>
      </c>
      <c r="D20" s="400" t="s">
        <v>132</v>
      </c>
      <c r="E20" s="401" t="s">
        <v>25</v>
      </c>
      <c r="F20" s="402" t="s">
        <v>121</v>
      </c>
      <c r="G20" s="374"/>
      <c r="H20" s="421"/>
      <c r="I20" s="432"/>
      <c r="J20" s="429"/>
      <c r="K20" s="429"/>
      <c r="L20" s="429"/>
      <c r="M20" s="429"/>
      <c r="N20" s="429"/>
      <c r="O20" s="429"/>
      <c r="P20" s="358"/>
      <c r="Q20" s="358"/>
      <c r="R20" s="358"/>
      <c r="S20" s="358"/>
      <c r="T20" s="358"/>
      <c r="U20" s="358"/>
      <c r="V20" s="437" t="s">
        <v>140</v>
      </c>
      <c r="W20" s="430"/>
      <c r="X20" s="268"/>
      <c r="Y20" s="268"/>
      <c r="Z20" s="430"/>
      <c r="AA20" s="414"/>
    </row>
    <row r="21" spans="1:29" ht="42.75" customHeight="1" x14ac:dyDescent="0.3">
      <c r="A21" s="6"/>
      <c r="B21" s="417" t="s">
        <v>141</v>
      </c>
      <c r="C21" s="418"/>
      <c r="D21" s="419"/>
      <c r="E21" s="401" t="s">
        <v>25</v>
      </c>
      <c r="F21" s="82"/>
      <c r="G21" s="374">
        <v>0.45</v>
      </c>
      <c r="H21" s="421">
        <f>1697844461+109718082</f>
        <v>1807562543</v>
      </c>
      <c r="I21" s="422" t="s">
        <v>142</v>
      </c>
      <c r="J21" s="357"/>
      <c r="K21" s="357"/>
      <c r="L21" s="357"/>
      <c r="M21" s="357"/>
      <c r="N21" s="357"/>
      <c r="O21" s="357"/>
      <c r="P21" s="357"/>
      <c r="Q21" s="358"/>
      <c r="R21" s="358"/>
      <c r="S21" s="358"/>
      <c r="T21" s="358"/>
      <c r="U21" s="358"/>
      <c r="V21" s="433"/>
      <c r="W21" s="424" t="e">
        <f>AVERAGE(W22:W24)</f>
        <v>#DIV/0!</v>
      </c>
      <c r="X21" s="425" t="e">
        <f>AVERAGE(X22:X24)</f>
        <v>#DIV/0!</v>
      </c>
      <c r="Y21" s="426" t="e">
        <f>AVERAGE(Y22:Y24)</f>
        <v>#DIV/0!</v>
      </c>
      <c r="Z21" s="426" t="e">
        <f>AVERAGE(Z22:Z24)</f>
        <v>#DIV/0!</v>
      </c>
      <c r="AA21" s="427"/>
    </row>
    <row r="22" spans="1:29" ht="54.75" customHeight="1" x14ac:dyDescent="0.3">
      <c r="A22" s="6" t="s">
        <v>66</v>
      </c>
      <c r="B22" s="398" t="s">
        <v>136</v>
      </c>
      <c r="C22" s="399"/>
      <c r="D22" s="400"/>
      <c r="E22" s="401" t="s">
        <v>25</v>
      </c>
      <c r="F22" s="402" t="s">
        <v>121</v>
      </c>
      <c r="G22" s="354"/>
      <c r="H22" s="421"/>
      <c r="I22" s="428"/>
      <c r="J22" s="429"/>
      <c r="K22" s="429"/>
      <c r="L22" s="429"/>
      <c r="M22" s="429"/>
      <c r="N22" s="429"/>
      <c r="O22" s="429"/>
      <c r="P22" s="358"/>
      <c r="Q22" s="358"/>
      <c r="R22" s="358"/>
      <c r="S22" s="358"/>
      <c r="T22" s="358"/>
      <c r="U22" s="358"/>
      <c r="V22" s="434" t="s">
        <v>143</v>
      </c>
      <c r="W22" s="430"/>
      <c r="X22" s="268"/>
      <c r="Y22" s="268"/>
      <c r="Z22" s="413"/>
      <c r="AA22" s="431"/>
    </row>
    <row r="23" spans="1:29" ht="43.5" customHeight="1" x14ac:dyDescent="0.3">
      <c r="A23" s="6" t="s">
        <v>67</v>
      </c>
      <c r="B23" s="398" t="s">
        <v>138</v>
      </c>
      <c r="C23" s="399"/>
      <c r="D23" s="400"/>
      <c r="E23" s="401" t="s">
        <v>25</v>
      </c>
      <c r="F23" s="82" t="s">
        <v>129</v>
      </c>
      <c r="G23" s="354"/>
      <c r="H23" s="421"/>
      <c r="I23" s="428"/>
      <c r="J23" s="358"/>
      <c r="K23" s="429"/>
      <c r="L23" s="429"/>
      <c r="M23" s="429"/>
      <c r="N23" s="429"/>
      <c r="O23" s="358"/>
      <c r="P23" s="358"/>
      <c r="Q23" s="358"/>
      <c r="R23" s="358"/>
      <c r="S23" s="358"/>
      <c r="T23" s="358"/>
      <c r="U23" s="358"/>
      <c r="V23" s="433" t="s">
        <v>144</v>
      </c>
      <c r="W23" s="430"/>
      <c r="X23" s="268"/>
      <c r="Y23" s="268"/>
      <c r="Z23" s="413"/>
      <c r="AA23" s="438"/>
    </row>
    <row r="24" spans="1:29" ht="98.25" customHeight="1" x14ac:dyDescent="0.3">
      <c r="A24" s="6" t="s">
        <v>68</v>
      </c>
      <c r="B24" s="398" t="s">
        <v>145</v>
      </c>
      <c r="C24" s="399" t="s">
        <v>132</v>
      </c>
      <c r="D24" s="400" t="s">
        <v>132</v>
      </c>
      <c r="E24" s="401" t="s">
        <v>25</v>
      </c>
      <c r="F24" s="402" t="s">
        <v>121</v>
      </c>
      <c r="G24" s="354"/>
      <c r="H24" s="421"/>
      <c r="I24" s="432"/>
      <c r="J24" s="358"/>
      <c r="K24" s="429"/>
      <c r="L24" s="429"/>
      <c r="M24" s="429"/>
      <c r="N24" s="429"/>
      <c r="O24" s="429"/>
      <c r="P24" s="429"/>
      <c r="Q24" s="358"/>
      <c r="R24" s="358"/>
      <c r="S24" s="358"/>
      <c r="T24" s="358"/>
      <c r="U24" s="358"/>
      <c r="V24" s="439" t="s">
        <v>146</v>
      </c>
      <c r="W24" s="430"/>
      <c r="X24" s="268"/>
      <c r="Y24" s="268"/>
      <c r="Z24" s="413"/>
      <c r="AA24" s="427"/>
      <c r="AC24" s="191" t="s">
        <v>99</v>
      </c>
    </row>
    <row r="25" spans="1:29" ht="42" customHeight="1" x14ac:dyDescent="0.3">
      <c r="A25" s="6"/>
      <c r="B25" s="417" t="s">
        <v>147</v>
      </c>
      <c r="C25" s="418"/>
      <c r="D25" s="419"/>
      <c r="E25" s="401" t="s">
        <v>25</v>
      </c>
      <c r="F25" s="82"/>
      <c r="G25" s="374">
        <v>0.1</v>
      </c>
      <c r="H25" s="421">
        <f>9423664513+347117252</f>
        <v>9770781765</v>
      </c>
      <c r="I25" s="422" t="s">
        <v>148</v>
      </c>
      <c r="J25" s="357"/>
      <c r="K25" s="357"/>
      <c r="L25" s="357"/>
      <c r="M25" s="357"/>
      <c r="N25" s="357"/>
      <c r="O25" s="357"/>
      <c r="P25" s="357"/>
      <c r="Q25" s="357"/>
      <c r="R25" s="358"/>
      <c r="S25" s="358"/>
      <c r="T25" s="358"/>
      <c r="U25" s="358"/>
      <c r="V25" s="433"/>
      <c r="W25" s="424">
        <f>AVERAGE(W26:W28)</f>
        <v>0</v>
      </c>
      <c r="X25" s="425">
        <f>AVERAGE(X26:X28)</f>
        <v>0</v>
      </c>
      <c r="Y25" s="426">
        <f>AVERAGE(Y26:Y28)</f>
        <v>0</v>
      </c>
      <c r="Z25" s="426" t="e">
        <f>AVERAGE(Z26:Z28)</f>
        <v>#DIV/0!</v>
      </c>
      <c r="AA25" s="427"/>
    </row>
    <row r="26" spans="1:29" ht="65.25" customHeight="1" x14ac:dyDescent="0.3">
      <c r="A26" s="6" t="s">
        <v>69</v>
      </c>
      <c r="B26" s="398" t="s">
        <v>136</v>
      </c>
      <c r="C26" s="399"/>
      <c r="D26" s="400"/>
      <c r="E26" s="401" t="s">
        <v>25</v>
      </c>
      <c r="F26" s="402" t="s">
        <v>121</v>
      </c>
      <c r="G26" s="354"/>
      <c r="H26" s="421"/>
      <c r="I26" s="428"/>
      <c r="J26" s="429"/>
      <c r="K26" s="429"/>
      <c r="L26" s="429"/>
      <c r="M26" s="429"/>
      <c r="N26" s="429"/>
      <c r="O26" s="429"/>
      <c r="P26" s="358"/>
      <c r="Q26" s="358"/>
      <c r="R26" s="358"/>
      <c r="S26" s="358"/>
      <c r="T26" s="358"/>
      <c r="U26" s="358"/>
      <c r="V26" s="434" t="s">
        <v>149</v>
      </c>
      <c r="W26" s="430"/>
      <c r="X26" s="268"/>
      <c r="Y26" s="268"/>
      <c r="Z26" s="430"/>
      <c r="AA26" s="431"/>
    </row>
    <row r="27" spans="1:29" ht="42" customHeight="1" x14ac:dyDescent="0.3">
      <c r="A27" s="6" t="s">
        <v>70</v>
      </c>
      <c r="B27" s="398" t="s">
        <v>138</v>
      </c>
      <c r="C27" s="399"/>
      <c r="D27" s="400"/>
      <c r="E27" s="401" t="s">
        <v>25</v>
      </c>
      <c r="F27" s="82" t="s">
        <v>129</v>
      </c>
      <c r="G27" s="354"/>
      <c r="H27" s="421"/>
      <c r="I27" s="428"/>
      <c r="J27" s="358"/>
      <c r="K27" s="358"/>
      <c r="L27" s="429"/>
      <c r="M27" s="429"/>
      <c r="N27" s="429"/>
      <c r="O27" s="429"/>
      <c r="P27" s="429"/>
      <c r="Q27" s="429"/>
      <c r="R27" s="358"/>
      <c r="S27" s="358"/>
      <c r="T27" s="358"/>
      <c r="U27" s="358"/>
      <c r="V27" s="433" t="s">
        <v>150</v>
      </c>
      <c r="W27" s="430">
        <v>0</v>
      </c>
      <c r="X27" s="268">
        <v>0</v>
      </c>
      <c r="Y27" s="268">
        <v>0</v>
      </c>
      <c r="Z27" s="430"/>
      <c r="AA27" s="438"/>
    </row>
    <row r="28" spans="1:29" ht="96.75" customHeight="1" x14ac:dyDescent="0.3">
      <c r="A28" s="6" t="s">
        <v>71</v>
      </c>
      <c r="B28" s="398" t="s">
        <v>145</v>
      </c>
      <c r="C28" s="399" t="s">
        <v>132</v>
      </c>
      <c r="D28" s="400" t="s">
        <v>132</v>
      </c>
      <c r="E28" s="401" t="s">
        <v>25</v>
      </c>
      <c r="F28" s="402" t="s">
        <v>121</v>
      </c>
      <c r="G28" s="354"/>
      <c r="H28" s="421"/>
      <c r="I28" s="432"/>
      <c r="J28" s="358"/>
      <c r="K28" s="358"/>
      <c r="L28" s="429"/>
      <c r="M28" s="429"/>
      <c r="N28" s="429"/>
      <c r="O28" s="429"/>
      <c r="P28" s="429"/>
      <c r="Q28" s="429"/>
      <c r="R28" s="358"/>
      <c r="S28" s="358"/>
      <c r="T28" s="358"/>
      <c r="U28" s="358"/>
      <c r="V28" s="439" t="s">
        <v>151</v>
      </c>
      <c r="W28" s="430">
        <v>0</v>
      </c>
      <c r="X28" s="268">
        <v>0</v>
      </c>
      <c r="Y28" s="268">
        <v>0</v>
      </c>
      <c r="Z28" s="430"/>
      <c r="AA28" s="427"/>
    </row>
    <row r="29" spans="1:29" ht="30.75" customHeight="1" x14ac:dyDescent="0.3">
      <c r="A29" s="6"/>
      <c r="B29" s="417" t="s">
        <v>152</v>
      </c>
      <c r="C29" s="418"/>
      <c r="D29" s="419"/>
      <c r="E29" s="401" t="s">
        <v>25</v>
      </c>
      <c r="F29" s="420"/>
      <c r="G29" s="374">
        <v>0.15</v>
      </c>
      <c r="H29" s="421">
        <v>12500000</v>
      </c>
      <c r="I29" s="422" t="s">
        <v>153</v>
      </c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433"/>
      <c r="W29" s="424">
        <f>AVERAGE(W30:W32)</f>
        <v>0</v>
      </c>
      <c r="X29" s="425">
        <f>AVERAGE(X30:X32)</f>
        <v>0</v>
      </c>
      <c r="Y29" s="426">
        <f>AVERAGE(Y30:Y32)</f>
        <v>0</v>
      </c>
      <c r="Z29" s="426" t="e">
        <f>AVERAGE(Z30:Z32)</f>
        <v>#DIV/0!</v>
      </c>
      <c r="AA29" s="427"/>
    </row>
    <row r="30" spans="1:29" ht="62.25" customHeight="1" x14ac:dyDescent="0.3">
      <c r="A30" s="6" t="s">
        <v>72</v>
      </c>
      <c r="B30" s="398" t="s">
        <v>136</v>
      </c>
      <c r="C30" s="399"/>
      <c r="D30" s="400"/>
      <c r="E30" s="401" t="s">
        <v>25</v>
      </c>
      <c r="F30" s="440" t="s">
        <v>121</v>
      </c>
      <c r="G30" s="354"/>
      <c r="H30" s="421"/>
      <c r="I30" s="428"/>
      <c r="J30" s="429"/>
      <c r="K30" s="429"/>
      <c r="L30" s="429"/>
      <c r="M30" s="429"/>
      <c r="N30" s="429"/>
      <c r="O30" s="429"/>
      <c r="P30" s="358"/>
      <c r="Q30" s="358"/>
      <c r="R30" s="358"/>
      <c r="S30" s="358"/>
      <c r="T30" s="358"/>
      <c r="U30" s="358"/>
      <c r="V30" s="434" t="s">
        <v>154</v>
      </c>
      <c r="W30" s="430">
        <v>0</v>
      </c>
      <c r="X30" s="268">
        <v>0</v>
      </c>
      <c r="Y30" s="268">
        <v>0</v>
      </c>
      <c r="Z30" s="430"/>
      <c r="AA30" s="427"/>
    </row>
    <row r="31" spans="1:29" ht="46.5" customHeight="1" x14ac:dyDescent="0.3">
      <c r="A31" s="6" t="s">
        <v>73</v>
      </c>
      <c r="B31" s="398" t="s">
        <v>138</v>
      </c>
      <c r="C31" s="399"/>
      <c r="D31" s="400"/>
      <c r="E31" s="401" t="s">
        <v>25</v>
      </c>
      <c r="F31" s="420" t="s">
        <v>129</v>
      </c>
      <c r="G31" s="354"/>
      <c r="H31" s="421"/>
      <c r="I31" s="428"/>
      <c r="J31" s="358"/>
      <c r="K31" s="358"/>
      <c r="L31" s="358"/>
      <c r="M31" s="358"/>
      <c r="N31" s="429"/>
      <c r="O31" s="429"/>
      <c r="P31" s="429"/>
      <c r="Q31" s="429"/>
      <c r="R31" s="429"/>
      <c r="S31" s="429"/>
      <c r="T31" s="358"/>
      <c r="U31" s="358"/>
      <c r="V31" s="433" t="s">
        <v>155</v>
      </c>
      <c r="W31" s="430">
        <v>0</v>
      </c>
      <c r="X31" s="268">
        <v>0</v>
      </c>
      <c r="Y31" s="268">
        <v>0</v>
      </c>
      <c r="Z31" s="430"/>
      <c r="AA31" s="438"/>
    </row>
    <row r="32" spans="1:29" ht="96" customHeight="1" thickBot="1" x14ac:dyDescent="0.35">
      <c r="A32" s="6" t="s">
        <v>162</v>
      </c>
      <c r="B32" s="398" t="s">
        <v>145</v>
      </c>
      <c r="C32" s="399" t="s">
        <v>132</v>
      </c>
      <c r="D32" s="400" t="s">
        <v>132</v>
      </c>
      <c r="E32" s="401" t="s">
        <v>25</v>
      </c>
      <c r="F32" s="440" t="s">
        <v>121</v>
      </c>
      <c r="G32" s="354"/>
      <c r="H32" s="421"/>
      <c r="I32" s="432"/>
      <c r="J32" s="358"/>
      <c r="K32" s="358"/>
      <c r="L32" s="358"/>
      <c r="M32" s="358"/>
      <c r="N32" s="429"/>
      <c r="O32" s="429"/>
      <c r="P32" s="429"/>
      <c r="Q32" s="429"/>
      <c r="R32" s="429"/>
      <c r="S32" s="429"/>
      <c r="T32" s="429"/>
      <c r="U32" s="358"/>
      <c r="V32" s="439" t="s">
        <v>151</v>
      </c>
      <c r="W32" s="430">
        <v>0</v>
      </c>
      <c r="X32" s="268">
        <v>0</v>
      </c>
      <c r="Y32" s="268">
        <v>0</v>
      </c>
      <c r="Z32" s="430"/>
      <c r="AA32" s="427"/>
    </row>
    <row r="33" spans="1:27" x14ac:dyDescent="0.3">
      <c r="A33" s="382"/>
      <c r="B33" s="383"/>
      <c r="C33" s="383"/>
      <c r="D33" s="383"/>
      <c r="E33" s="383"/>
      <c r="F33" s="441"/>
      <c r="G33" s="383"/>
      <c r="H33" s="442" t="s">
        <v>99</v>
      </c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443"/>
      <c r="W33" s="444" t="e">
        <f>AVERAGE(W11,#REF!,W14,W17,W21,W25,#REF!,W29,#REF!)</f>
        <v>#REF!</v>
      </c>
      <c r="X33" s="444" t="e">
        <f>AVERAGE(X11,#REF!,X14,X17,X21,X25,#REF!,X29,#REF!)</f>
        <v>#REF!</v>
      </c>
      <c r="Y33" s="444" t="e">
        <f>AVERAGE(Y11,#REF!,Y14,Y17,Y21,Y25,#REF!,Y29,#REF!)</f>
        <v>#REF!</v>
      </c>
      <c r="Z33" s="444" t="e">
        <f>AVERAGE(Z11,#REF!,Z14,Z17,Z21,Z25,#REF!,Z29,#REF!)</f>
        <v>#REF!</v>
      </c>
      <c r="AA33" s="296"/>
    </row>
    <row r="34" spans="1:27" x14ac:dyDescent="0.3">
      <c r="A34" s="297"/>
      <c r="B34" s="298"/>
      <c r="C34" s="298"/>
      <c r="D34" s="298"/>
      <c r="E34" s="298"/>
      <c r="F34" s="445"/>
      <c r="G34" s="298"/>
      <c r="H34" s="446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447"/>
      <c r="W34" s="48" t="s">
        <v>45</v>
      </c>
      <c r="X34" s="384" t="e">
        <f>Y33</f>
        <v>#REF!</v>
      </c>
      <c r="Y34" s="298"/>
      <c r="Z34" s="298"/>
      <c r="AA34" s="303"/>
    </row>
    <row r="35" spans="1:27" x14ac:dyDescent="0.3">
      <c r="A35" s="297"/>
      <c r="B35" s="298"/>
      <c r="C35" s="298"/>
      <c r="D35" s="298"/>
      <c r="E35" s="298"/>
      <c r="F35" s="445"/>
      <c r="G35" s="298"/>
      <c r="H35" s="446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447"/>
      <c r="W35" s="48" t="s">
        <v>46</v>
      </c>
      <c r="X35" s="384">
        <v>1</v>
      </c>
      <c r="Y35" s="298"/>
      <c r="Z35" s="298"/>
      <c r="AA35" s="303"/>
    </row>
    <row r="36" spans="1:27" x14ac:dyDescent="0.3">
      <c r="A36" s="297"/>
      <c r="B36" s="298"/>
      <c r="C36" s="298"/>
      <c r="D36" s="298"/>
      <c r="E36" s="298"/>
      <c r="F36" s="445"/>
      <c r="G36" s="298"/>
      <c r="H36" s="446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447"/>
      <c r="W36" s="298"/>
      <c r="X36" s="298"/>
      <c r="Y36" s="298"/>
      <c r="Z36" s="298"/>
      <c r="AA36" s="303"/>
    </row>
    <row r="37" spans="1:27" x14ac:dyDescent="0.3">
      <c r="A37" s="297"/>
      <c r="B37" s="298"/>
      <c r="C37" s="298"/>
      <c r="D37" s="298"/>
      <c r="E37" s="298"/>
      <c r="F37" s="445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447"/>
      <c r="W37" s="298"/>
      <c r="X37" s="298"/>
      <c r="Y37" s="298"/>
      <c r="Z37" s="298"/>
      <c r="AA37" s="303"/>
    </row>
    <row r="38" spans="1:27" x14ac:dyDescent="0.3">
      <c r="A38" s="297"/>
      <c r="B38" s="298"/>
      <c r="C38" s="298"/>
      <c r="D38" s="298"/>
      <c r="E38" s="298"/>
      <c r="F38" s="445"/>
      <c r="G38" s="298"/>
      <c r="H38" s="44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447"/>
      <c r="W38" s="298"/>
      <c r="X38" s="449"/>
      <c r="Y38" s="298"/>
      <c r="Z38" s="298"/>
      <c r="AA38" s="303"/>
    </row>
    <row r="39" spans="1:27" x14ac:dyDescent="0.3">
      <c r="A39" s="297"/>
      <c r="B39" s="298"/>
      <c r="C39" s="298"/>
      <c r="D39" s="298"/>
      <c r="E39" s="298"/>
      <c r="F39" s="445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447"/>
      <c r="W39" s="298"/>
      <c r="X39" s="449"/>
      <c r="Y39" s="298"/>
      <c r="Z39" s="298"/>
      <c r="AA39" s="303"/>
    </row>
    <row r="40" spans="1:27" x14ac:dyDescent="0.3">
      <c r="A40" s="297"/>
      <c r="B40" s="298"/>
      <c r="C40" s="298"/>
      <c r="D40" s="298"/>
      <c r="E40" s="298"/>
      <c r="F40" s="445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447"/>
      <c r="W40" s="298"/>
      <c r="X40" s="298"/>
      <c r="Y40" s="298"/>
      <c r="Z40" s="298"/>
      <c r="AA40" s="303"/>
    </row>
    <row r="41" spans="1:27" x14ac:dyDescent="0.3">
      <c r="A41" s="297"/>
      <c r="B41" s="298"/>
      <c r="C41" s="298"/>
      <c r="D41" s="298"/>
      <c r="E41" s="298"/>
      <c r="F41" s="445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447"/>
      <c r="W41" s="298"/>
      <c r="X41" s="298"/>
      <c r="Y41" s="298"/>
      <c r="Z41" s="298"/>
      <c r="AA41" s="303"/>
    </row>
    <row r="42" spans="1:27" x14ac:dyDescent="0.3">
      <c r="A42" s="297"/>
      <c r="B42" s="298"/>
      <c r="C42" s="298"/>
      <c r="D42" s="298"/>
      <c r="E42" s="298"/>
      <c r="F42" s="445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447"/>
      <c r="W42" s="298"/>
      <c r="X42" s="298"/>
      <c r="Y42" s="298"/>
      <c r="Z42" s="298"/>
      <c r="AA42" s="303"/>
    </row>
    <row r="43" spans="1:27" x14ac:dyDescent="0.3">
      <c r="A43" s="297"/>
      <c r="B43" s="298"/>
      <c r="C43" s="298"/>
      <c r="D43" s="298"/>
      <c r="E43" s="298"/>
      <c r="F43" s="445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447"/>
      <c r="W43" s="298"/>
      <c r="X43" s="298"/>
      <c r="Y43" s="298"/>
      <c r="Z43" s="298"/>
      <c r="AA43" s="303"/>
    </row>
    <row r="44" spans="1:27" x14ac:dyDescent="0.3">
      <c r="A44" s="297"/>
      <c r="B44" s="298"/>
      <c r="C44" s="298"/>
      <c r="D44" s="298"/>
      <c r="E44" s="298"/>
      <c r="F44" s="445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447"/>
      <c r="W44" s="298"/>
      <c r="X44" s="298"/>
      <c r="Y44" s="298"/>
      <c r="Z44" s="298"/>
      <c r="AA44" s="303"/>
    </row>
    <row r="45" spans="1:27" x14ac:dyDescent="0.3">
      <c r="A45" s="297"/>
      <c r="B45" s="298"/>
      <c r="C45" s="298"/>
      <c r="D45" s="298"/>
      <c r="E45" s="298"/>
      <c r="F45" s="445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447"/>
      <c r="W45" s="298"/>
      <c r="X45" s="298"/>
      <c r="Y45" s="298"/>
      <c r="Z45" s="298"/>
      <c r="AA45" s="303"/>
    </row>
    <row r="46" spans="1:27" x14ac:dyDescent="0.3">
      <c r="A46" s="297"/>
      <c r="B46" s="298"/>
      <c r="C46" s="298"/>
      <c r="D46" s="298"/>
      <c r="E46" s="298"/>
      <c r="F46" s="445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447"/>
      <c r="W46" s="298"/>
      <c r="X46" s="298"/>
      <c r="Y46" s="298"/>
      <c r="Z46" s="298"/>
      <c r="AA46" s="303"/>
    </row>
    <row r="47" spans="1:27" ht="17.25" thickBot="1" x14ac:dyDescent="0.35">
      <c r="A47" s="304"/>
      <c r="B47" s="305"/>
      <c r="C47" s="305"/>
      <c r="D47" s="305"/>
      <c r="E47" s="305"/>
      <c r="F47" s="450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451"/>
      <c r="W47" s="305"/>
      <c r="X47" s="305"/>
      <c r="Y47" s="305"/>
      <c r="Z47" s="305"/>
      <c r="AA47" s="308"/>
    </row>
  </sheetData>
  <mergeCells count="51">
    <mergeCell ref="B29:D29"/>
    <mergeCell ref="I29:I32"/>
    <mergeCell ref="B30:D30"/>
    <mergeCell ref="B31:D31"/>
    <mergeCell ref="B32:D32"/>
    <mergeCell ref="B21:D21"/>
    <mergeCell ref="I21:I24"/>
    <mergeCell ref="B22:D22"/>
    <mergeCell ref="B23:D23"/>
    <mergeCell ref="B24:D24"/>
    <mergeCell ref="B25:D25"/>
    <mergeCell ref="I25:I28"/>
    <mergeCell ref="B26:D26"/>
    <mergeCell ref="B27:D27"/>
    <mergeCell ref="B28:D28"/>
    <mergeCell ref="B14:D14"/>
    <mergeCell ref="I14:I16"/>
    <mergeCell ref="B15:D15"/>
    <mergeCell ref="B16:D16"/>
    <mergeCell ref="B17:D17"/>
    <mergeCell ref="I17:I20"/>
    <mergeCell ref="B18:D18"/>
    <mergeCell ref="B19:D19"/>
    <mergeCell ref="B20:D20"/>
    <mergeCell ref="J9:U9"/>
    <mergeCell ref="V9:V10"/>
    <mergeCell ref="W9:Z9"/>
    <mergeCell ref="AA9:AA10"/>
    <mergeCell ref="B10:D10"/>
    <mergeCell ref="B11:D11"/>
    <mergeCell ref="I11:I13"/>
    <mergeCell ref="B12:D12"/>
    <mergeCell ref="B13:D13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X3"/>
    <mergeCell ref="Y1:AA1"/>
    <mergeCell ref="Y2:AA2"/>
    <mergeCell ref="Y3:AA3"/>
    <mergeCell ref="D5:F5"/>
    <mergeCell ref="G5:H5"/>
    <mergeCell ref="I5:AA5"/>
  </mergeCells>
  <printOptions horizontalCentered="1"/>
  <pageMargins left="0.31496062992125984" right="0.31496062992125984" top="0.74803149606299213" bottom="0.74803149606299213" header="0.31496062992125984" footer="0.31496062992125984"/>
  <pageSetup scale="36" orientation="landscape" horizontalDpi="4294967292" verticalDpi="4294967292" r:id="rId1"/>
  <rowBreaks count="3" manualBreakCount="3">
    <brk id="17" max="26" man="1"/>
    <brk id="20" max="26" man="1"/>
    <brk id="27" max="26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7"/>
  <sheetViews>
    <sheetView showGridLines="0" zoomScale="90" zoomScaleNormal="90" zoomScaleSheetLayoutView="90" zoomScalePageLayoutView="200" workbookViewId="0">
      <pane ySplit="10" topLeftCell="A11" activePane="bottomLeft" state="frozen"/>
      <selection pane="bottomLeft" sqref="A1:E3"/>
    </sheetView>
  </sheetViews>
  <sheetFormatPr baseColWidth="10" defaultColWidth="11.42578125" defaultRowHeight="13.5" x14ac:dyDescent="0.25"/>
  <cols>
    <col min="1" max="1" width="3.5703125" style="7" customWidth="1"/>
    <col min="2" max="3" width="17" style="21" customWidth="1"/>
    <col min="4" max="4" width="7.42578125" style="21" customWidth="1"/>
    <col min="5" max="5" width="10.42578125" style="22" hidden="1" customWidth="1"/>
    <col min="6" max="6" width="19.28515625" style="7" hidden="1" customWidth="1"/>
    <col min="7" max="7" width="11.42578125" style="7" customWidth="1"/>
    <col min="8" max="8" width="15.140625" style="7" customWidth="1"/>
    <col min="9" max="9" width="8.42578125" style="7" customWidth="1"/>
    <col min="10" max="10" width="3.7109375" style="7" customWidth="1"/>
    <col min="11" max="11" width="3.85546875" style="7" customWidth="1"/>
    <col min="12" max="12" width="4.28515625" style="7" customWidth="1"/>
    <col min="13" max="14" width="4" style="7" customWidth="1"/>
    <col min="15" max="15" width="3.85546875" style="7" customWidth="1"/>
    <col min="16" max="16" width="3.42578125" style="7" customWidth="1"/>
    <col min="17" max="17" width="4" style="7" customWidth="1"/>
    <col min="18" max="18" width="4.28515625" style="7" customWidth="1"/>
    <col min="19" max="19" width="4.42578125" style="7" customWidth="1"/>
    <col min="20" max="20" width="4.28515625" style="7" customWidth="1"/>
    <col min="21" max="21" width="3.42578125" style="7" customWidth="1"/>
    <col min="22" max="22" width="19" style="7" hidden="1" customWidth="1"/>
    <col min="23" max="24" width="11.7109375" style="7" customWidth="1"/>
    <col min="25" max="26" width="9.85546875" style="7" bestFit="1" customWidth="1"/>
    <col min="27" max="27" width="41.85546875" style="7" customWidth="1"/>
    <col min="28" max="16384" width="11.42578125" style="7"/>
  </cols>
  <sheetData>
    <row r="1" spans="1:31" ht="18.75" customHeight="1" thickBot="1" x14ac:dyDescent="0.3">
      <c r="A1" s="100"/>
      <c r="B1" s="101"/>
      <c r="C1" s="101"/>
      <c r="D1" s="101"/>
      <c r="E1" s="102"/>
      <c r="F1" s="109" t="s">
        <v>30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1"/>
      <c r="W1" s="118" t="s">
        <v>0</v>
      </c>
      <c r="X1" s="119"/>
      <c r="Y1" s="119"/>
      <c r="Z1" s="119"/>
      <c r="AA1" s="120"/>
    </row>
    <row r="2" spans="1:31" ht="21.75" customHeight="1" thickBot="1" x14ac:dyDescent="0.3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4"/>
      <c r="W2" s="118" t="s">
        <v>26</v>
      </c>
      <c r="X2" s="119"/>
      <c r="Y2" s="119"/>
      <c r="Z2" s="119"/>
      <c r="AA2" s="120"/>
    </row>
    <row r="3" spans="1:31" ht="20.25" customHeight="1" thickBot="1" x14ac:dyDescent="0.3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18" t="s">
        <v>27</v>
      </c>
      <c r="X3" s="119"/>
      <c r="Y3" s="119"/>
      <c r="Z3" s="119"/>
      <c r="AA3" s="120"/>
    </row>
    <row r="4" spans="1:31" x14ac:dyDescent="0.25">
      <c r="A4" s="8"/>
      <c r="B4" s="8"/>
      <c r="C4" s="8"/>
      <c r="D4" s="8"/>
      <c r="E4" s="9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31" x14ac:dyDescent="0.25">
      <c r="A5" s="11"/>
      <c r="B5" s="12" t="s">
        <v>1</v>
      </c>
      <c r="C5" s="11"/>
      <c r="D5" s="96" t="s">
        <v>2</v>
      </c>
      <c r="E5" s="96"/>
      <c r="F5" s="96"/>
      <c r="G5" s="97" t="s">
        <v>3</v>
      </c>
      <c r="H5" s="97"/>
      <c r="I5" s="98" t="s">
        <v>4</v>
      </c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</row>
    <row r="6" spans="1:31" ht="28.5" customHeight="1" x14ac:dyDescent="0.25">
      <c r="A6" s="13"/>
      <c r="B6" s="2">
        <v>2020</v>
      </c>
      <c r="C6" s="4"/>
      <c r="D6" s="121" t="s">
        <v>44</v>
      </c>
      <c r="E6" s="121"/>
      <c r="F6" s="121"/>
      <c r="G6" s="122" t="s">
        <v>31</v>
      </c>
      <c r="H6" s="123"/>
      <c r="I6" s="122" t="s">
        <v>32</v>
      </c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3"/>
    </row>
    <row r="7" spans="1:31" ht="14.25" thickBot="1" x14ac:dyDescent="0.3">
      <c r="A7" s="10"/>
      <c r="B7" s="8"/>
      <c r="C7" s="8"/>
      <c r="D7" s="8"/>
      <c r="E7" s="14"/>
      <c r="F7" s="3"/>
      <c r="G7" s="3"/>
      <c r="H7" s="3"/>
      <c r="I7" s="3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31" ht="15.75" customHeight="1" thickBot="1" x14ac:dyDescent="0.3">
      <c r="A8" s="125" t="s">
        <v>5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7"/>
    </row>
    <row r="9" spans="1:31" ht="30" customHeight="1" thickBot="1" x14ac:dyDescent="0.3">
      <c r="A9" s="141" t="s">
        <v>6</v>
      </c>
      <c r="B9" s="142"/>
      <c r="C9" s="142"/>
      <c r="D9" s="142"/>
      <c r="E9" s="143" t="s">
        <v>7</v>
      </c>
      <c r="F9" s="143" t="s">
        <v>8</v>
      </c>
      <c r="G9" s="143" t="s">
        <v>58</v>
      </c>
      <c r="H9" s="143" t="s">
        <v>57</v>
      </c>
      <c r="I9" s="145" t="s">
        <v>9</v>
      </c>
      <c r="J9" s="128" t="s">
        <v>28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30"/>
      <c r="V9" s="131" t="s">
        <v>10</v>
      </c>
      <c r="W9" s="133" t="s">
        <v>37</v>
      </c>
      <c r="X9" s="134"/>
      <c r="Y9" s="134"/>
      <c r="Z9" s="134"/>
      <c r="AA9" s="93" t="s">
        <v>29</v>
      </c>
    </row>
    <row r="10" spans="1:31" ht="21" customHeight="1" thickBot="1" x14ac:dyDescent="0.3">
      <c r="A10" s="5" t="s">
        <v>11</v>
      </c>
      <c r="B10" s="95" t="s">
        <v>12</v>
      </c>
      <c r="C10" s="95"/>
      <c r="D10" s="95"/>
      <c r="E10" s="144"/>
      <c r="F10" s="144"/>
      <c r="G10" s="144"/>
      <c r="H10" s="144"/>
      <c r="I10" s="146"/>
      <c r="J10" s="37" t="s">
        <v>13</v>
      </c>
      <c r="K10" s="38" t="s">
        <v>14</v>
      </c>
      <c r="L10" s="38" t="s">
        <v>15</v>
      </c>
      <c r="M10" s="38" t="s">
        <v>16</v>
      </c>
      <c r="N10" s="38" t="s">
        <v>17</v>
      </c>
      <c r="O10" s="38" t="s">
        <v>18</v>
      </c>
      <c r="P10" s="38" t="s">
        <v>19</v>
      </c>
      <c r="Q10" s="38" t="s">
        <v>20</v>
      </c>
      <c r="R10" s="38" t="s">
        <v>21</v>
      </c>
      <c r="S10" s="38" t="s">
        <v>22</v>
      </c>
      <c r="T10" s="38" t="s">
        <v>23</v>
      </c>
      <c r="U10" s="39" t="s">
        <v>24</v>
      </c>
      <c r="V10" s="132"/>
      <c r="W10" s="1" t="s">
        <v>36</v>
      </c>
      <c r="X10" s="1" t="s">
        <v>38</v>
      </c>
      <c r="Y10" s="1" t="s">
        <v>39</v>
      </c>
      <c r="Z10" s="1" t="s">
        <v>40</v>
      </c>
      <c r="AA10" s="94"/>
      <c r="AB10" s="24"/>
    </row>
    <row r="11" spans="1:31" ht="13.5" customHeight="1" x14ac:dyDescent="0.25">
      <c r="A11" s="29">
        <v>1</v>
      </c>
      <c r="B11" s="147" t="s">
        <v>35</v>
      </c>
      <c r="C11" s="148"/>
      <c r="D11" s="149"/>
      <c r="E11" s="150" t="s">
        <v>25</v>
      </c>
      <c r="F11" s="175" t="s">
        <v>33</v>
      </c>
      <c r="G11" s="178">
        <v>0.45</v>
      </c>
      <c r="H11" s="181">
        <v>5266</v>
      </c>
      <c r="I11" s="163"/>
      <c r="J11" s="40"/>
      <c r="K11" s="31"/>
      <c r="L11" s="67"/>
      <c r="M11" s="30"/>
      <c r="N11" s="30"/>
      <c r="O11" s="30"/>
      <c r="P11" s="30"/>
      <c r="Q11" s="30"/>
      <c r="R11" s="67"/>
      <c r="S11" s="67"/>
      <c r="T11" s="67"/>
      <c r="U11" s="86"/>
      <c r="V11" s="166"/>
      <c r="W11" s="169"/>
      <c r="X11" s="172"/>
      <c r="Y11" s="172"/>
      <c r="Z11" s="138"/>
      <c r="AA11" s="160"/>
    </row>
    <row r="12" spans="1:31" ht="15" customHeight="1" x14ac:dyDescent="0.25">
      <c r="A12" s="33" t="s">
        <v>59</v>
      </c>
      <c r="B12" s="90" t="s">
        <v>41</v>
      </c>
      <c r="C12" s="91"/>
      <c r="D12" s="92"/>
      <c r="E12" s="151"/>
      <c r="F12" s="176"/>
      <c r="G12" s="179"/>
      <c r="H12" s="182"/>
      <c r="I12" s="164"/>
      <c r="J12" s="87"/>
      <c r="K12" s="23"/>
      <c r="L12" s="23"/>
      <c r="M12" s="6"/>
      <c r="N12" s="6"/>
      <c r="O12" s="6"/>
      <c r="P12" s="6"/>
      <c r="Q12" s="6"/>
      <c r="R12" s="18"/>
      <c r="S12" s="18"/>
      <c r="T12" s="18"/>
      <c r="U12" s="43"/>
      <c r="V12" s="167"/>
      <c r="W12" s="170"/>
      <c r="X12" s="173"/>
      <c r="Y12" s="173"/>
      <c r="Z12" s="139"/>
      <c r="AA12" s="161"/>
      <c r="AC12" s="19"/>
      <c r="AD12" s="19"/>
    </row>
    <row r="13" spans="1:31" ht="15" customHeight="1" x14ac:dyDescent="0.25">
      <c r="A13" s="36" t="s">
        <v>60</v>
      </c>
      <c r="B13" s="90" t="s">
        <v>48</v>
      </c>
      <c r="C13" s="91"/>
      <c r="D13" s="92"/>
      <c r="E13" s="151"/>
      <c r="F13" s="176"/>
      <c r="G13" s="179"/>
      <c r="H13" s="182"/>
      <c r="I13" s="164"/>
      <c r="J13" s="87"/>
      <c r="K13" s="25"/>
      <c r="L13" s="25"/>
      <c r="M13" s="25"/>
      <c r="N13" s="25"/>
      <c r="O13" s="25"/>
      <c r="P13" s="25"/>
      <c r="Q13" s="25"/>
      <c r="R13" s="64"/>
      <c r="S13" s="64"/>
      <c r="T13" s="64"/>
      <c r="U13" s="65"/>
      <c r="V13" s="167"/>
      <c r="W13" s="170"/>
      <c r="X13" s="173"/>
      <c r="Y13" s="173"/>
      <c r="Z13" s="139"/>
      <c r="AA13" s="161"/>
      <c r="AC13" s="19"/>
      <c r="AD13" s="19"/>
    </row>
    <row r="14" spans="1:31" s="16" customFormat="1" ht="22.5" customHeight="1" thickBot="1" x14ac:dyDescent="0.3">
      <c r="A14" s="34" t="s">
        <v>61</v>
      </c>
      <c r="B14" s="135" t="s">
        <v>55</v>
      </c>
      <c r="C14" s="136"/>
      <c r="D14" s="137"/>
      <c r="E14" s="152"/>
      <c r="F14" s="177"/>
      <c r="G14" s="180"/>
      <c r="H14" s="183"/>
      <c r="I14" s="165"/>
      <c r="J14" s="44"/>
      <c r="K14" s="27"/>
      <c r="L14" s="27"/>
      <c r="M14" s="32"/>
      <c r="N14" s="32"/>
      <c r="O14" s="32"/>
      <c r="P14" s="32"/>
      <c r="Q14" s="32"/>
      <c r="R14" s="27"/>
      <c r="S14" s="27"/>
      <c r="T14" s="27"/>
      <c r="U14" s="28"/>
      <c r="V14" s="168"/>
      <c r="W14" s="171"/>
      <c r="X14" s="174"/>
      <c r="Y14" s="174"/>
      <c r="Z14" s="140"/>
      <c r="AA14" s="162"/>
      <c r="AC14" s="17"/>
      <c r="AD14" s="17"/>
      <c r="AE14" s="7"/>
    </row>
    <row r="15" spans="1:31" s="16" customFormat="1" ht="27" customHeight="1" x14ac:dyDescent="0.25">
      <c r="A15" s="29">
        <v>2</v>
      </c>
      <c r="B15" s="147" t="s">
        <v>54</v>
      </c>
      <c r="C15" s="148"/>
      <c r="D15" s="149"/>
      <c r="E15" s="150" t="s">
        <v>25</v>
      </c>
      <c r="F15" s="175" t="s">
        <v>33</v>
      </c>
      <c r="G15" s="178">
        <v>0.45</v>
      </c>
      <c r="H15" s="181">
        <v>7063</v>
      </c>
      <c r="I15" s="163"/>
      <c r="J15" s="40"/>
      <c r="K15" s="31"/>
      <c r="L15" s="67"/>
      <c r="M15" s="30"/>
      <c r="N15" s="30"/>
      <c r="O15" s="30"/>
      <c r="P15" s="30"/>
      <c r="Q15" s="30"/>
      <c r="R15" s="67"/>
      <c r="S15" s="67"/>
      <c r="T15" s="67"/>
      <c r="U15" s="86"/>
      <c r="V15" s="166"/>
      <c r="W15" s="187"/>
      <c r="X15" s="172"/>
      <c r="Y15" s="172"/>
      <c r="Z15" s="184"/>
      <c r="AA15" s="160"/>
    </row>
    <row r="16" spans="1:31" s="16" customFormat="1" ht="15" customHeight="1" x14ac:dyDescent="0.25">
      <c r="A16" s="33" t="s">
        <v>62</v>
      </c>
      <c r="B16" s="90" t="s">
        <v>41</v>
      </c>
      <c r="C16" s="91"/>
      <c r="D16" s="92"/>
      <c r="E16" s="151"/>
      <c r="F16" s="176"/>
      <c r="G16" s="179"/>
      <c r="H16" s="182"/>
      <c r="I16" s="164"/>
      <c r="J16" s="87"/>
      <c r="K16" s="23"/>
      <c r="L16" s="23"/>
      <c r="M16" s="6"/>
      <c r="N16" s="6"/>
      <c r="O16" s="6"/>
      <c r="P16" s="6"/>
      <c r="Q16" s="6"/>
      <c r="R16" s="18"/>
      <c r="S16" s="18"/>
      <c r="T16" s="18"/>
      <c r="U16" s="43"/>
      <c r="V16" s="167"/>
      <c r="W16" s="188"/>
      <c r="X16" s="173"/>
      <c r="Y16" s="173"/>
      <c r="Z16" s="185"/>
      <c r="AA16" s="161"/>
    </row>
    <row r="17" spans="1:27" s="16" customFormat="1" ht="15" customHeight="1" x14ac:dyDescent="0.25">
      <c r="A17" s="36" t="s">
        <v>63</v>
      </c>
      <c r="B17" s="90" t="s">
        <v>48</v>
      </c>
      <c r="C17" s="91"/>
      <c r="D17" s="92"/>
      <c r="E17" s="151"/>
      <c r="F17" s="176"/>
      <c r="G17" s="179"/>
      <c r="H17" s="182"/>
      <c r="I17" s="164"/>
      <c r="J17" s="87"/>
      <c r="K17" s="25"/>
      <c r="L17" s="25"/>
      <c r="M17" s="25"/>
      <c r="N17" s="25"/>
      <c r="O17" s="25"/>
      <c r="P17" s="25"/>
      <c r="Q17" s="25"/>
      <c r="R17" s="64"/>
      <c r="S17" s="64"/>
      <c r="T17" s="64"/>
      <c r="U17" s="65"/>
      <c r="V17" s="167"/>
      <c r="W17" s="188"/>
      <c r="X17" s="173"/>
      <c r="Y17" s="173"/>
      <c r="Z17" s="185"/>
      <c r="AA17" s="161"/>
    </row>
    <row r="18" spans="1:27" s="16" customFormat="1" ht="15.75" customHeight="1" thickBot="1" x14ac:dyDescent="0.3">
      <c r="A18" s="34" t="s">
        <v>64</v>
      </c>
      <c r="B18" s="135" t="s">
        <v>34</v>
      </c>
      <c r="C18" s="136"/>
      <c r="D18" s="137"/>
      <c r="E18" s="152"/>
      <c r="F18" s="177"/>
      <c r="G18" s="180"/>
      <c r="H18" s="183"/>
      <c r="I18" s="165"/>
      <c r="J18" s="44"/>
      <c r="K18" s="27"/>
      <c r="L18" s="27"/>
      <c r="M18" s="32"/>
      <c r="N18" s="32"/>
      <c r="O18" s="32"/>
      <c r="P18" s="32"/>
      <c r="Q18" s="32"/>
      <c r="R18" s="27"/>
      <c r="S18" s="27"/>
      <c r="T18" s="27"/>
      <c r="U18" s="28"/>
      <c r="V18" s="168"/>
      <c r="W18" s="189"/>
      <c r="X18" s="174"/>
      <c r="Y18" s="174"/>
      <c r="Z18" s="186"/>
      <c r="AA18" s="162"/>
    </row>
    <row r="19" spans="1:27" s="16" customFormat="1" ht="27" customHeight="1" x14ac:dyDescent="0.25">
      <c r="A19" s="29">
        <v>3</v>
      </c>
      <c r="B19" s="147" t="s">
        <v>49</v>
      </c>
      <c r="C19" s="148"/>
      <c r="D19" s="149"/>
      <c r="E19" s="150" t="s">
        <v>25</v>
      </c>
      <c r="F19" s="175" t="s">
        <v>33</v>
      </c>
      <c r="G19" s="178">
        <v>0.45</v>
      </c>
      <c r="H19" s="181">
        <v>3540</v>
      </c>
      <c r="I19" s="163"/>
      <c r="J19" s="40"/>
      <c r="K19" s="31"/>
      <c r="L19" s="31"/>
      <c r="M19" s="31"/>
      <c r="N19" s="31"/>
      <c r="O19" s="31"/>
      <c r="P19" s="31"/>
      <c r="Q19" s="31"/>
      <c r="R19" s="31"/>
      <c r="S19" s="31"/>
      <c r="T19" s="30"/>
      <c r="U19" s="41"/>
      <c r="V19" s="166"/>
      <c r="W19" s="187"/>
      <c r="X19" s="172"/>
      <c r="Y19" s="172"/>
      <c r="Z19" s="184"/>
      <c r="AA19" s="160"/>
    </row>
    <row r="20" spans="1:27" s="16" customFormat="1" ht="15" customHeight="1" x14ac:dyDescent="0.25">
      <c r="A20" s="33" t="s">
        <v>42</v>
      </c>
      <c r="B20" s="90" t="s">
        <v>41</v>
      </c>
      <c r="C20" s="91"/>
      <c r="D20" s="92"/>
      <c r="E20" s="151"/>
      <c r="F20" s="176"/>
      <c r="G20" s="179"/>
      <c r="H20" s="182"/>
      <c r="I20" s="164"/>
      <c r="J20" s="42"/>
      <c r="K20" s="6"/>
      <c r="L20" s="6"/>
      <c r="M20" s="6"/>
      <c r="N20" s="6"/>
      <c r="O20" s="6"/>
      <c r="P20" s="6"/>
      <c r="Q20" s="23"/>
      <c r="R20" s="23"/>
      <c r="S20" s="23"/>
      <c r="T20" s="18"/>
      <c r="U20" s="43"/>
      <c r="V20" s="167"/>
      <c r="W20" s="188"/>
      <c r="X20" s="173"/>
      <c r="Y20" s="173"/>
      <c r="Z20" s="185"/>
      <c r="AA20" s="161"/>
    </row>
    <row r="21" spans="1:27" s="16" customFormat="1" ht="15" customHeight="1" x14ac:dyDescent="0.25">
      <c r="A21" s="36" t="s">
        <v>43</v>
      </c>
      <c r="B21" s="90" t="s">
        <v>48</v>
      </c>
      <c r="C21" s="91"/>
      <c r="D21" s="92"/>
      <c r="E21" s="151"/>
      <c r="F21" s="176"/>
      <c r="G21" s="179"/>
      <c r="H21" s="182"/>
      <c r="I21" s="164"/>
      <c r="J21" s="46"/>
      <c r="K21" s="25"/>
      <c r="L21" s="25"/>
      <c r="M21" s="25"/>
      <c r="N21" s="25"/>
      <c r="O21" s="25"/>
      <c r="P21" s="88"/>
      <c r="Q21" s="35"/>
      <c r="R21" s="35"/>
      <c r="S21" s="35"/>
      <c r="T21" s="64"/>
      <c r="U21" s="65"/>
      <c r="V21" s="167"/>
      <c r="W21" s="188"/>
      <c r="X21" s="173"/>
      <c r="Y21" s="173"/>
      <c r="Z21" s="185"/>
      <c r="AA21" s="161"/>
    </row>
    <row r="22" spans="1:27" s="16" customFormat="1" ht="15.75" customHeight="1" thickBot="1" x14ac:dyDescent="0.3">
      <c r="A22" s="34" t="s">
        <v>65</v>
      </c>
      <c r="B22" s="135" t="s">
        <v>34</v>
      </c>
      <c r="C22" s="136"/>
      <c r="D22" s="137"/>
      <c r="E22" s="152"/>
      <c r="F22" s="177"/>
      <c r="G22" s="180"/>
      <c r="H22" s="183"/>
      <c r="I22" s="165"/>
      <c r="J22" s="44"/>
      <c r="K22" s="27"/>
      <c r="L22" s="27"/>
      <c r="M22" s="27"/>
      <c r="N22" s="27"/>
      <c r="O22" s="27"/>
      <c r="P22" s="27"/>
      <c r="Q22" s="27"/>
      <c r="R22" s="27"/>
      <c r="S22" s="27"/>
      <c r="T22" s="32"/>
      <c r="U22" s="45"/>
      <c r="V22" s="168"/>
      <c r="W22" s="189"/>
      <c r="X22" s="174"/>
      <c r="Y22" s="174"/>
      <c r="Z22" s="186"/>
      <c r="AA22" s="162"/>
    </row>
    <row r="23" spans="1:27" s="16" customFormat="1" ht="27" customHeight="1" x14ac:dyDescent="0.25">
      <c r="A23" s="29">
        <v>4</v>
      </c>
      <c r="B23" s="147" t="s">
        <v>47</v>
      </c>
      <c r="C23" s="148"/>
      <c r="D23" s="149"/>
      <c r="E23" s="150" t="s">
        <v>25</v>
      </c>
      <c r="F23" s="175" t="s">
        <v>33</v>
      </c>
      <c r="G23" s="178">
        <v>0</v>
      </c>
      <c r="H23" s="181">
        <v>6590</v>
      </c>
      <c r="I23" s="163"/>
      <c r="J23" s="40"/>
      <c r="K23" s="31"/>
      <c r="L23" s="31"/>
      <c r="M23" s="31"/>
      <c r="N23" s="31"/>
      <c r="O23" s="31"/>
      <c r="P23" s="31"/>
      <c r="Q23" s="31"/>
      <c r="R23" s="31"/>
      <c r="S23" s="31"/>
      <c r="T23" s="30"/>
      <c r="U23" s="41"/>
      <c r="V23" s="166"/>
      <c r="W23" s="187"/>
      <c r="X23" s="172"/>
      <c r="Y23" s="172"/>
      <c r="Z23" s="184"/>
      <c r="AA23" s="160"/>
    </row>
    <row r="24" spans="1:27" s="16" customFormat="1" ht="15" customHeight="1" x14ac:dyDescent="0.25">
      <c r="A24" s="33" t="s">
        <v>66</v>
      </c>
      <c r="B24" s="90" t="s">
        <v>41</v>
      </c>
      <c r="C24" s="91"/>
      <c r="D24" s="92"/>
      <c r="E24" s="151"/>
      <c r="F24" s="176"/>
      <c r="G24" s="179"/>
      <c r="H24" s="182"/>
      <c r="I24" s="164"/>
      <c r="J24" s="42"/>
      <c r="K24" s="6"/>
      <c r="L24" s="6"/>
      <c r="M24" s="6"/>
      <c r="N24" s="6"/>
      <c r="O24" s="6"/>
      <c r="P24" s="6"/>
      <c r="Q24" s="23"/>
      <c r="R24" s="23"/>
      <c r="S24" s="23"/>
      <c r="T24" s="6"/>
      <c r="U24" s="26"/>
      <c r="V24" s="167"/>
      <c r="W24" s="188"/>
      <c r="X24" s="173"/>
      <c r="Y24" s="173"/>
      <c r="Z24" s="185"/>
      <c r="AA24" s="161"/>
    </row>
    <row r="25" spans="1:27" s="16" customFormat="1" ht="15" customHeight="1" x14ac:dyDescent="0.25">
      <c r="A25" s="36" t="s">
        <v>67</v>
      </c>
      <c r="B25" s="90" t="s">
        <v>48</v>
      </c>
      <c r="C25" s="91"/>
      <c r="D25" s="92"/>
      <c r="E25" s="151"/>
      <c r="F25" s="176"/>
      <c r="G25" s="179"/>
      <c r="H25" s="182"/>
      <c r="I25" s="164"/>
      <c r="J25" s="46"/>
      <c r="K25" s="25"/>
      <c r="L25" s="25"/>
      <c r="M25" s="25"/>
      <c r="N25" s="25"/>
      <c r="O25" s="25"/>
      <c r="P25" s="25"/>
      <c r="Q25" s="35"/>
      <c r="R25" s="35"/>
      <c r="S25" s="35"/>
      <c r="T25" s="25"/>
      <c r="U25" s="61"/>
      <c r="V25" s="167"/>
      <c r="W25" s="188"/>
      <c r="X25" s="173"/>
      <c r="Y25" s="173"/>
      <c r="Z25" s="185"/>
      <c r="AA25" s="161"/>
    </row>
    <row r="26" spans="1:27" s="16" customFormat="1" ht="15.75" customHeight="1" thickBot="1" x14ac:dyDescent="0.3">
      <c r="A26" s="34" t="s">
        <v>68</v>
      </c>
      <c r="B26" s="135" t="s">
        <v>34</v>
      </c>
      <c r="C26" s="136"/>
      <c r="D26" s="137"/>
      <c r="E26" s="152"/>
      <c r="F26" s="177"/>
      <c r="G26" s="180"/>
      <c r="H26" s="183"/>
      <c r="I26" s="165"/>
      <c r="J26" s="44"/>
      <c r="K26" s="27"/>
      <c r="L26" s="27"/>
      <c r="M26" s="27"/>
      <c r="N26" s="27"/>
      <c r="O26" s="27"/>
      <c r="P26" s="27"/>
      <c r="Q26" s="27"/>
      <c r="R26" s="27"/>
      <c r="S26" s="27"/>
      <c r="T26" s="32"/>
      <c r="U26" s="45"/>
      <c r="V26" s="168"/>
      <c r="W26" s="189"/>
      <c r="X26" s="174"/>
      <c r="Y26" s="174"/>
      <c r="Z26" s="186"/>
      <c r="AA26" s="162"/>
    </row>
    <row r="27" spans="1:27" s="16" customFormat="1" ht="27" customHeight="1" x14ac:dyDescent="0.25">
      <c r="A27" s="29">
        <v>5</v>
      </c>
      <c r="B27" s="147" t="s">
        <v>50</v>
      </c>
      <c r="C27" s="148"/>
      <c r="D27" s="149"/>
      <c r="E27" s="150" t="s">
        <v>25</v>
      </c>
      <c r="F27" s="175" t="s">
        <v>33</v>
      </c>
      <c r="G27" s="178">
        <v>0</v>
      </c>
      <c r="H27" s="181">
        <v>4300</v>
      </c>
      <c r="I27" s="163"/>
      <c r="J27" s="40"/>
      <c r="K27" s="31"/>
      <c r="L27" s="68"/>
      <c r="M27" s="31"/>
      <c r="N27" s="31"/>
      <c r="O27" s="31"/>
      <c r="P27" s="31"/>
      <c r="Q27" s="69"/>
      <c r="R27" s="69"/>
      <c r="S27" s="69"/>
      <c r="T27" s="69"/>
      <c r="U27" s="41"/>
      <c r="V27" s="166"/>
      <c r="W27" s="187"/>
      <c r="X27" s="172"/>
      <c r="Y27" s="172"/>
      <c r="Z27" s="184"/>
      <c r="AA27" s="160"/>
    </row>
    <row r="28" spans="1:27" s="16" customFormat="1" ht="16.5" customHeight="1" x14ac:dyDescent="0.25">
      <c r="A28" s="33" t="s">
        <v>69</v>
      </c>
      <c r="B28" s="90" t="s">
        <v>41</v>
      </c>
      <c r="C28" s="91"/>
      <c r="D28" s="92"/>
      <c r="E28" s="151"/>
      <c r="F28" s="176"/>
      <c r="G28" s="179"/>
      <c r="H28" s="182"/>
      <c r="I28" s="164"/>
      <c r="J28" s="42"/>
      <c r="K28" s="15"/>
      <c r="L28" s="66"/>
      <c r="M28" s="23"/>
      <c r="N28" s="23"/>
      <c r="O28" s="23"/>
      <c r="P28" s="23"/>
      <c r="Q28" s="62"/>
      <c r="R28" s="62"/>
      <c r="S28" s="62"/>
      <c r="T28" s="62"/>
      <c r="U28" s="89"/>
      <c r="V28" s="167"/>
      <c r="W28" s="188"/>
      <c r="X28" s="190"/>
      <c r="Y28" s="190"/>
      <c r="Z28" s="185"/>
      <c r="AA28" s="161"/>
    </row>
    <row r="29" spans="1:27" s="16" customFormat="1" ht="13.5" customHeight="1" x14ac:dyDescent="0.25">
      <c r="A29" s="33" t="s">
        <v>70</v>
      </c>
      <c r="B29" s="90" t="s">
        <v>48</v>
      </c>
      <c r="C29" s="91"/>
      <c r="D29" s="92"/>
      <c r="E29" s="151"/>
      <c r="F29" s="176"/>
      <c r="G29" s="179"/>
      <c r="H29" s="182"/>
      <c r="I29" s="164"/>
      <c r="J29" s="46"/>
      <c r="K29" s="6"/>
      <c r="L29" s="18"/>
      <c r="M29" s="23"/>
      <c r="N29" s="23"/>
      <c r="O29" s="23"/>
      <c r="P29" s="23"/>
      <c r="Q29" s="6"/>
      <c r="R29" s="6"/>
      <c r="S29" s="6"/>
      <c r="T29" s="6"/>
      <c r="U29" s="26"/>
      <c r="V29" s="167"/>
      <c r="W29" s="188"/>
      <c r="X29" s="173"/>
      <c r="Y29" s="173"/>
      <c r="Z29" s="185"/>
      <c r="AA29" s="161"/>
    </row>
    <row r="30" spans="1:27" s="16" customFormat="1" ht="14.25" customHeight="1" thickBot="1" x14ac:dyDescent="0.3">
      <c r="A30" s="34" t="s">
        <v>71</v>
      </c>
      <c r="B30" s="135" t="s">
        <v>34</v>
      </c>
      <c r="C30" s="136"/>
      <c r="D30" s="137"/>
      <c r="E30" s="152"/>
      <c r="F30" s="177"/>
      <c r="G30" s="180"/>
      <c r="H30" s="183"/>
      <c r="I30" s="165"/>
      <c r="J30" s="44"/>
      <c r="K30" s="27"/>
      <c r="L30" s="70"/>
      <c r="M30" s="70"/>
      <c r="N30" s="70"/>
      <c r="O30" s="70"/>
      <c r="P30" s="70"/>
      <c r="Q30" s="32"/>
      <c r="R30" s="32"/>
      <c r="S30" s="32"/>
      <c r="T30" s="32"/>
      <c r="U30" s="45"/>
      <c r="V30" s="168"/>
      <c r="W30" s="189"/>
      <c r="X30" s="174"/>
      <c r="Y30" s="174"/>
      <c r="Z30" s="186"/>
      <c r="AA30" s="162"/>
    </row>
    <row r="31" spans="1:27" s="16" customFormat="1" ht="27" customHeight="1" x14ac:dyDescent="0.25">
      <c r="A31" s="29">
        <v>6</v>
      </c>
      <c r="B31" s="147" t="s">
        <v>51</v>
      </c>
      <c r="C31" s="148"/>
      <c r="D31" s="149"/>
      <c r="E31" s="150" t="s">
        <v>25</v>
      </c>
      <c r="F31" s="175" t="s">
        <v>56</v>
      </c>
      <c r="G31" s="178">
        <v>0</v>
      </c>
      <c r="H31" s="181">
        <v>15000</v>
      </c>
      <c r="I31" s="163"/>
      <c r="J31" s="40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41"/>
      <c r="V31" s="166"/>
      <c r="W31" s="187"/>
      <c r="X31" s="172"/>
      <c r="Y31" s="172"/>
      <c r="Z31" s="184"/>
      <c r="AA31" s="160"/>
    </row>
    <row r="32" spans="1:27" s="16" customFormat="1" ht="15" customHeight="1" x14ac:dyDescent="0.25">
      <c r="A32" s="33" t="s">
        <v>72</v>
      </c>
      <c r="B32" s="90" t="s">
        <v>41</v>
      </c>
      <c r="C32" s="91"/>
      <c r="D32" s="92"/>
      <c r="E32" s="151"/>
      <c r="F32" s="176"/>
      <c r="G32" s="179"/>
      <c r="H32" s="182"/>
      <c r="I32" s="164"/>
      <c r="J32" s="42"/>
      <c r="K32" s="6"/>
      <c r="L32" s="6"/>
      <c r="M32" s="6"/>
      <c r="N32" s="6"/>
      <c r="O32" s="6"/>
      <c r="P32" s="6"/>
      <c r="Q32" s="6"/>
      <c r="R32" s="23"/>
      <c r="S32" s="23"/>
      <c r="T32" s="23"/>
      <c r="U32" s="26"/>
      <c r="V32" s="167"/>
      <c r="W32" s="188"/>
      <c r="X32" s="173"/>
      <c r="Y32" s="173"/>
      <c r="Z32" s="185"/>
      <c r="AA32" s="161"/>
    </row>
    <row r="33" spans="1:30" s="16" customFormat="1" ht="15" customHeight="1" x14ac:dyDescent="0.25">
      <c r="A33" s="33" t="s">
        <v>73</v>
      </c>
      <c r="B33" s="90" t="s">
        <v>48</v>
      </c>
      <c r="C33" s="91"/>
      <c r="D33" s="92"/>
      <c r="E33" s="151"/>
      <c r="F33" s="176"/>
      <c r="G33" s="179"/>
      <c r="H33" s="182"/>
      <c r="I33" s="164"/>
      <c r="J33" s="46"/>
      <c r="K33" s="25"/>
      <c r="L33" s="25"/>
      <c r="M33" s="25"/>
      <c r="N33" s="25"/>
      <c r="O33" s="25"/>
      <c r="P33" s="25"/>
      <c r="Q33" s="25"/>
      <c r="R33" s="35"/>
      <c r="S33" s="35"/>
      <c r="T33" s="35"/>
      <c r="U33" s="61"/>
      <c r="V33" s="167"/>
      <c r="W33" s="188"/>
      <c r="X33" s="173"/>
      <c r="Y33" s="173"/>
      <c r="Z33" s="185"/>
      <c r="AA33" s="161"/>
    </row>
    <row r="34" spans="1:30" s="16" customFormat="1" ht="15.75" customHeight="1" thickBot="1" x14ac:dyDescent="0.3">
      <c r="A34" s="36" t="s">
        <v>70</v>
      </c>
      <c r="B34" s="157" t="s">
        <v>34</v>
      </c>
      <c r="C34" s="158"/>
      <c r="D34" s="159"/>
      <c r="E34" s="151"/>
      <c r="F34" s="176"/>
      <c r="G34" s="179"/>
      <c r="H34" s="182"/>
      <c r="I34" s="164"/>
      <c r="J34" s="46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47"/>
      <c r="V34" s="167"/>
      <c r="W34" s="188"/>
      <c r="X34" s="173"/>
      <c r="Y34" s="173"/>
      <c r="Z34" s="185"/>
      <c r="AA34" s="161"/>
    </row>
    <row r="35" spans="1:30" s="16" customFormat="1" ht="27" customHeight="1" x14ac:dyDescent="0.25">
      <c r="A35" s="29">
        <v>7</v>
      </c>
      <c r="B35" s="147" t="s">
        <v>52</v>
      </c>
      <c r="C35" s="148"/>
      <c r="D35" s="149"/>
      <c r="E35" s="150" t="s">
        <v>25</v>
      </c>
      <c r="F35" s="175" t="s">
        <v>56</v>
      </c>
      <c r="G35" s="178">
        <v>0</v>
      </c>
      <c r="H35" s="181">
        <v>8300</v>
      </c>
      <c r="I35" s="163"/>
      <c r="J35" s="40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41"/>
      <c r="V35" s="166"/>
      <c r="W35" s="187"/>
      <c r="X35" s="172"/>
      <c r="Y35" s="172"/>
      <c r="Z35" s="184"/>
      <c r="AA35" s="160"/>
    </row>
    <row r="36" spans="1:30" s="16" customFormat="1" ht="13.5" customHeight="1" x14ac:dyDescent="0.25">
      <c r="A36" s="33" t="s">
        <v>74</v>
      </c>
      <c r="B36" s="90" t="s">
        <v>41</v>
      </c>
      <c r="C36" s="91"/>
      <c r="D36" s="92"/>
      <c r="E36" s="151"/>
      <c r="F36" s="176"/>
      <c r="G36" s="179"/>
      <c r="H36" s="182"/>
      <c r="I36" s="164"/>
      <c r="J36" s="42"/>
      <c r="K36" s="6"/>
      <c r="L36" s="6"/>
      <c r="M36" s="62"/>
      <c r="N36" s="62"/>
      <c r="O36" s="62"/>
      <c r="P36" s="6"/>
      <c r="Q36" s="6"/>
      <c r="R36" s="23"/>
      <c r="S36" s="23"/>
      <c r="T36" s="23"/>
      <c r="U36" s="26"/>
      <c r="V36" s="167"/>
      <c r="W36" s="188"/>
      <c r="X36" s="173"/>
      <c r="Y36" s="173"/>
      <c r="Z36" s="185"/>
      <c r="AA36" s="161"/>
    </row>
    <row r="37" spans="1:30" s="16" customFormat="1" ht="13.5" customHeight="1" x14ac:dyDescent="0.25">
      <c r="A37" s="33" t="s">
        <v>75</v>
      </c>
      <c r="B37" s="90" t="s">
        <v>48</v>
      </c>
      <c r="C37" s="91"/>
      <c r="D37" s="92"/>
      <c r="E37" s="151"/>
      <c r="F37" s="176"/>
      <c r="G37" s="179"/>
      <c r="H37" s="182"/>
      <c r="I37" s="164"/>
      <c r="J37" s="46"/>
      <c r="K37" s="25"/>
      <c r="L37" s="25"/>
      <c r="M37" s="85"/>
      <c r="N37" s="85"/>
      <c r="O37" s="85"/>
      <c r="P37" s="25"/>
      <c r="Q37" s="25"/>
      <c r="R37" s="35"/>
      <c r="S37" s="35"/>
      <c r="T37" s="35"/>
      <c r="U37" s="61"/>
      <c r="V37" s="167"/>
      <c r="W37" s="188"/>
      <c r="X37" s="173"/>
      <c r="Y37" s="173"/>
      <c r="Z37" s="185"/>
      <c r="AA37" s="161"/>
    </row>
    <row r="38" spans="1:30" s="16" customFormat="1" ht="14.25" customHeight="1" thickBot="1" x14ac:dyDescent="0.3">
      <c r="A38" s="36" t="s">
        <v>76</v>
      </c>
      <c r="B38" s="157" t="s">
        <v>34</v>
      </c>
      <c r="C38" s="158"/>
      <c r="D38" s="159"/>
      <c r="E38" s="151"/>
      <c r="F38" s="176"/>
      <c r="G38" s="179"/>
      <c r="H38" s="182"/>
      <c r="I38" s="164"/>
      <c r="J38" s="4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47"/>
      <c r="V38" s="167"/>
      <c r="W38" s="188"/>
      <c r="X38" s="173"/>
      <c r="Y38" s="173"/>
      <c r="Z38" s="185"/>
      <c r="AA38" s="161"/>
    </row>
    <row r="39" spans="1:30" s="16" customFormat="1" ht="27" customHeight="1" x14ac:dyDescent="0.25">
      <c r="A39" s="29">
        <v>8</v>
      </c>
      <c r="B39" s="147" t="s">
        <v>53</v>
      </c>
      <c r="C39" s="148"/>
      <c r="D39" s="149"/>
      <c r="E39" s="153" t="s">
        <v>25</v>
      </c>
      <c r="F39" s="175" t="s">
        <v>56</v>
      </c>
      <c r="G39" s="178">
        <v>0</v>
      </c>
      <c r="H39" s="181">
        <v>4100</v>
      </c>
      <c r="I39" s="163"/>
      <c r="J39" s="40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41"/>
      <c r="V39" s="166"/>
      <c r="W39" s="187"/>
      <c r="X39" s="172"/>
      <c r="Y39" s="172"/>
      <c r="Z39" s="184"/>
      <c r="AA39" s="160"/>
    </row>
    <row r="40" spans="1:30" s="16" customFormat="1" ht="15" customHeight="1" x14ac:dyDescent="0.25">
      <c r="A40" s="33" t="s">
        <v>77</v>
      </c>
      <c r="B40" s="90" t="s">
        <v>41</v>
      </c>
      <c r="C40" s="91"/>
      <c r="D40" s="92"/>
      <c r="E40" s="154"/>
      <c r="F40" s="176"/>
      <c r="G40" s="179"/>
      <c r="H40" s="182"/>
      <c r="I40" s="164"/>
      <c r="J40" s="42"/>
      <c r="K40" s="6"/>
      <c r="L40" s="6"/>
      <c r="M40" s="6"/>
      <c r="N40" s="6"/>
      <c r="O40" s="6"/>
      <c r="P40" s="62"/>
      <c r="Q40" s="62"/>
      <c r="R40" s="23"/>
      <c r="S40" s="23"/>
      <c r="T40" s="23"/>
      <c r="U40" s="26"/>
      <c r="V40" s="167"/>
      <c r="W40" s="188"/>
      <c r="X40" s="173"/>
      <c r="Y40" s="173"/>
      <c r="Z40" s="185"/>
      <c r="AA40" s="161"/>
    </row>
    <row r="41" spans="1:30" s="16" customFormat="1" ht="15" customHeight="1" x14ac:dyDescent="0.25">
      <c r="A41" s="33" t="s">
        <v>78</v>
      </c>
      <c r="B41" s="90" t="s">
        <v>48</v>
      </c>
      <c r="C41" s="91"/>
      <c r="D41" s="92"/>
      <c r="E41" s="155"/>
      <c r="F41" s="176"/>
      <c r="G41" s="179"/>
      <c r="H41" s="182"/>
      <c r="I41" s="164"/>
      <c r="J41" s="46"/>
      <c r="K41" s="25"/>
      <c r="L41" s="25"/>
      <c r="M41" s="25"/>
      <c r="N41" s="25"/>
      <c r="O41" s="25"/>
      <c r="P41" s="85"/>
      <c r="Q41" s="85"/>
      <c r="R41" s="35"/>
      <c r="S41" s="35"/>
      <c r="T41" s="35"/>
      <c r="U41" s="61"/>
      <c r="V41" s="167"/>
      <c r="W41" s="188"/>
      <c r="X41" s="173"/>
      <c r="Y41" s="173"/>
      <c r="Z41" s="185"/>
      <c r="AA41" s="161"/>
    </row>
    <row r="42" spans="1:30" s="16" customFormat="1" ht="15.75" customHeight="1" thickBot="1" x14ac:dyDescent="0.3">
      <c r="A42" s="34" t="s">
        <v>79</v>
      </c>
      <c r="B42" s="135" t="s">
        <v>34</v>
      </c>
      <c r="C42" s="136"/>
      <c r="D42" s="137"/>
      <c r="E42" s="156"/>
      <c r="F42" s="177"/>
      <c r="G42" s="180"/>
      <c r="H42" s="183"/>
      <c r="I42" s="165"/>
      <c r="J42" s="4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45"/>
      <c r="V42" s="168"/>
      <c r="W42" s="189"/>
      <c r="X42" s="174"/>
      <c r="Y42" s="174"/>
      <c r="Z42" s="186"/>
      <c r="AA42" s="162"/>
    </row>
    <row r="43" spans="1:30" s="20" customFormat="1" ht="19.5" customHeight="1" x14ac:dyDescent="0.25">
      <c r="A43" s="73"/>
      <c r="B43" s="74"/>
      <c r="C43" s="74"/>
      <c r="D43" s="74"/>
      <c r="E43" s="75"/>
      <c r="F43" s="76"/>
      <c r="G43" s="77"/>
      <c r="H43" s="78"/>
      <c r="I43" s="76"/>
      <c r="J43" s="71"/>
      <c r="K43" s="71"/>
      <c r="L43" s="71"/>
      <c r="M43" s="71"/>
      <c r="N43" s="71"/>
      <c r="O43" s="71"/>
      <c r="P43" s="72"/>
      <c r="Q43" s="72"/>
      <c r="R43" s="72"/>
      <c r="S43" s="72"/>
      <c r="T43" s="72"/>
      <c r="U43" s="72"/>
      <c r="V43" s="79"/>
      <c r="W43" s="80" t="e">
        <f>AVERAGE(W11:W42)</f>
        <v>#DIV/0!</v>
      </c>
      <c r="X43" s="80" t="e">
        <f>AVERAGE(X11:X42)</f>
        <v>#DIV/0!</v>
      </c>
      <c r="Y43" s="80" t="e">
        <f>AVERAGE(Y11:Y42)</f>
        <v>#DIV/0!</v>
      </c>
      <c r="Z43" s="80" t="e">
        <f>AVERAGE(Z11:Z42)</f>
        <v>#DIV/0!</v>
      </c>
      <c r="AA43" s="81"/>
    </row>
    <row r="44" spans="1:30" x14ac:dyDescent="0.25">
      <c r="A44" s="51"/>
      <c r="B44" s="52"/>
      <c r="C44" s="52"/>
      <c r="D44" s="52"/>
      <c r="E44" s="53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5"/>
    </row>
    <row r="45" spans="1:30" ht="16.5" x14ac:dyDescent="0.25">
      <c r="A45" s="51"/>
      <c r="B45" s="52"/>
      <c r="C45" s="52"/>
      <c r="D45" s="52"/>
      <c r="E45" s="53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48" t="s">
        <v>45</v>
      </c>
      <c r="X45" s="50">
        <v>0</v>
      </c>
      <c r="Y45" s="49"/>
      <c r="Z45" s="54"/>
      <c r="AA45" s="55"/>
      <c r="AC45" s="19"/>
      <c r="AD45" s="19"/>
    </row>
    <row r="46" spans="1:30" ht="16.5" x14ac:dyDescent="0.25">
      <c r="A46" s="51"/>
      <c r="B46" s="52"/>
      <c r="C46" s="52"/>
      <c r="D46" s="52"/>
      <c r="E46" s="53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48" t="s">
        <v>46</v>
      </c>
      <c r="X46" s="50">
        <v>1</v>
      </c>
      <c r="Y46" s="49"/>
      <c r="Z46" s="54"/>
      <c r="AA46" s="55"/>
      <c r="AB46" s="16"/>
      <c r="AC46" s="17"/>
      <c r="AD46" s="17"/>
    </row>
    <row r="47" spans="1:30" ht="13.5" customHeight="1" x14ac:dyDescent="0.25">
      <c r="A47" s="51"/>
      <c r="B47" s="52"/>
      <c r="C47" s="52"/>
      <c r="D47" s="52"/>
      <c r="E47" s="53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5"/>
      <c r="AC47" s="17"/>
      <c r="AD47" s="17"/>
    </row>
    <row r="48" spans="1:30" ht="13.5" customHeight="1" x14ac:dyDescent="0.25">
      <c r="A48" s="51"/>
      <c r="B48" s="52"/>
      <c r="C48" s="52"/>
      <c r="D48" s="52"/>
      <c r="E48" s="53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63"/>
      <c r="Z48" s="54"/>
      <c r="AA48" s="55"/>
    </row>
    <row r="49" spans="1:27" x14ac:dyDescent="0.25">
      <c r="A49" s="51"/>
      <c r="B49" s="52"/>
      <c r="C49" s="52"/>
      <c r="D49" s="52"/>
      <c r="E49" s="53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63"/>
      <c r="Z49" s="54"/>
      <c r="AA49" s="55"/>
    </row>
    <row r="50" spans="1:27" x14ac:dyDescent="0.25">
      <c r="A50" s="51"/>
      <c r="B50" s="52"/>
      <c r="C50" s="52"/>
      <c r="D50" s="52"/>
      <c r="E50" s="53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63"/>
      <c r="Z50" s="54"/>
      <c r="AA50" s="55"/>
    </row>
    <row r="51" spans="1:27" x14ac:dyDescent="0.25">
      <c r="A51" s="51"/>
      <c r="B51" s="52"/>
      <c r="C51" s="52"/>
      <c r="D51" s="52"/>
      <c r="E51" s="53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5"/>
    </row>
    <row r="52" spans="1:27" x14ac:dyDescent="0.25">
      <c r="A52" s="51"/>
      <c r="B52" s="52"/>
      <c r="C52" s="52"/>
      <c r="D52" s="52"/>
      <c r="E52" s="53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5"/>
    </row>
    <row r="53" spans="1:27" x14ac:dyDescent="0.25">
      <c r="A53" s="51"/>
      <c r="B53" s="52"/>
      <c r="C53" s="52"/>
      <c r="D53" s="52"/>
      <c r="E53" s="53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5"/>
    </row>
    <row r="54" spans="1:27" x14ac:dyDescent="0.25">
      <c r="A54" s="51"/>
      <c r="B54" s="52"/>
      <c r="C54" s="52"/>
      <c r="D54" s="52"/>
      <c r="E54" s="53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5"/>
    </row>
    <row r="55" spans="1:27" x14ac:dyDescent="0.25">
      <c r="A55" s="51"/>
      <c r="B55" s="52"/>
      <c r="C55" s="52"/>
      <c r="D55" s="52"/>
      <c r="E55" s="53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5"/>
    </row>
    <row r="56" spans="1:27" x14ac:dyDescent="0.25">
      <c r="A56" s="51"/>
      <c r="B56" s="52"/>
      <c r="C56" s="52"/>
      <c r="D56" s="52"/>
      <c r="E56" s="53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5"/>
    </row>
    <row r="57" spans="1:27" ht="14.25" thickBot="1" x14ac:dyDescent="0.3">
      <c r="A57" s="56"/>
      <c r="B57" s="57"/>
      <c r="C57" s="57"/>
      <c r="D57" s="57"/>
      <c r="E57" s="58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60"/>
    </row>
  </sheetData>
  <mergeCells count="143">
    <mergeCell ref="AA39:AA42"/>
    <mergeCell ref="V39:V42"/>
    <mergeCell ref="W39:W42"/>
    <mergeCell ref="X39:X42"/>
    <mergeCell ref="Y39:Y42"/>
    <mergeCell ref="Z39:Z42"/>
    <mergeCell ref="AA31:AA34"/>
    <mergeCell ref="V35:V38"/>
    <mergeCell ref="W35:W38"/>
    <mergeCell ref="X35:X38"/>
    <mergeCell ref="Y35:Y38"/>
    <mergeCell ref="Z35:Z38"/>
    <mergeCell ref="AA35:AA38"/>
    <mergeCell ref="V31:V34"/>
    <mergeCell ref="W31:W34"/>
    <mergeCell ref="X31:X34"/>
    <mergeCell ref="Y31:Y34"/>
    <mergeCell ref="Z31:Z34"/>
    <mergeCell ref="AA23:AA26"/>
    <mergeCell ref="V27:V30"/>
    <mergeCell ref="W27:W30"/>
    <mergeCell ref="X27:X30"/>
    <mergeCell ref="Y27:Y30"/>
    <mergeCell ref="Z27:Z30"/>
    <mergeCell ref="AA27:AA30"/>
    <mergeCell ref="V23:V26"/>
    <mergeCell ref="W23:W26"/>
    <mergeCell ref="X23:X26"/>
    <mergeCell ref="Y23:Y26"/>
    <mergeCell ref="Z23:Z26"/>
    <mergeCell ref="I39:I42"/>
    <mergeCell ref="I35:I38"/>
    <mergeCell ref="I31:I34"/>
    <mergeCell ref="I27:I30"/>
    <mergeCell ref="I23:I26"/>
    <mergeCell ref="H39:H42"/>
    <mergeCell ref="H35:H38"/>
    <mergeCell ref="H31:H34"/>
    <mergeCell ref="H27:H30"/>
    <mergeCell ref="H23:H26"/>
    <mergeCell ref="G39:G42"/>
    <mergeCell ref="G35:G38"/>
    <mergeCell ref="G31:G34"/>
    <mergeCell ref="G27:G30"/>
    <mergeCell ref="G23:G26"/>
    <mergeCell ref="F23:F26"/>
    <mergeCell ref="F27:F30"/>
    <mergeCell ref="F31:F34"/>
    <mergeCell ref="F35:F38"/>
    <mergeCell ref="F39:F42"/>
    <mergeCell ref="AA15:AA18"/>
    <mergeCell ref="F15:F18"/>
    <mergeCell ref="G15:G18"/>
    <mergeCell ref="H15:H18"/>
    <mergeCell ref="I15:I18"/>
    <mergeCell ref="V15:V18"/>
    <mergeCell ref="V19:V22"/>
    <mergeCell ref="W19:W22"/>
    <mergeCell ref="W15:W18"/>
    <mergeCell ref="B23:D23"/>
    <mergeCell ref="E23:E26"/>
    <mergeCell ref="B24:D24"/>
    <mergeCell ref="B26:D26"/>
    <mergeCell ref="AA11:AA14"/>
    <mergeCell ref="I11:I14"/>
    <mergeCell ref="V11:V14"/>
    <mergeCell ref="W11:W14"/>
    <mergeCell ref="X11:X14"/>
    <mergeCell ref="Y11:Y14"/>
    <mergeCell ref="F11:F14"/>
    <mergeCell ref="G11:G14"/>
    <mergeCell ref="H11:H14"/>
    <mergeCell ref="X19:X22"/>
    <mergeCell ref="Y19:Y22"/>
    <mergeCell ref="Z19:Z22"/>
    <mergeCell ref="AA19:AA22"/>
    <mergeCell ref="F19:F22"/>
    <mergeCell ref="G19:G22"/>
    <mergeCell ref="H19:H22"/>
    <mergeCell ref="I19:I22"/>
    <mergeCell ref="X15:X18"/>
    <mergeCell ref="Y15:Y18"/>
    <mergeCell ref="Z15:Z18"/>
    <mergeCell ref="B39:D39"/>
    <mergeCell ref="E39:E42"/>
    <mergeCell ref="B40:D40"/>
    <mergeCell ref="B42:D42"/>
    <mergeCell ref="B31:D31"/>
    <mergeCell ref="E31:E34"/>
    <mergeCell ref="B32:D32"/>
    <mergeCell ref="B34:D34"/>
    <mergeCell ref="B35:D35"/>
    <mergeCell ref="E35:E38"/>
    <mergeCell ref="B36:D36"/>
    <mergeCell ref="B38:D38"/>
    <mergeCell ref="E9:E10"/>
    <mergeCell ref="F9:F10"/>
    <mergeCell ref="G9:G10"/>
    <mergeCell ref="H9:H10"/>
    <mergeCell ref="I9:I10"/>
    <mergeCell ref="B27:D27"/>
    <mergeCell ref="E27:E30"/>
    <mergeCell ref="B28:D28"/>
    <mergeCell ref="B30:D30"/>
    <mergeCell ref="B19:D19"/>
    <mergeCell ref="E19:E22"/>
    <mergeCell ref="B20:D20"/>
    <mergeCell ref="B22:D22"/>
    <mergeCell ref="E11:E14"/>
    <mergeCell ref="B11:D11"/>
    <mergeCell ref="B12:D12"/>
    <mergeCell ref="B15:D15"/>
    <mergeCell ref="E15:E18"/>
    <mergeCell ref="B16:D16"/>
    <mergeCell ref="B18:D18"/>
    <mergeCell ref="B21:D21"/>
    <mergeCell ref="B17:D17"/>
    <mergeCell ref="B29:D29"/>
    <mergeCell ref="B25:D25"/>
    <mergeCell ref="B33:D33"/>
    <mergeCell ref="B37:D37"/>
    <mergeCell ref="B41:D41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  <mergeCell ref="D6:F6"/>
    <mergeCell ref="G6:H6"/>
    <mergeCell ref="I6:AA6"/>
    <mergeCell ref="A8:AA8"/>
    <mergeCell ref="J9:U9"/>
    <mergeCell ref="V9:V10"/>
    <mergeCell ref="W9:Z9"/>
    <mergeCell ref="B13:D13"/>
    <mergeCell ref="B14:D14"/>
    <mergeCell ref="Z11:Z14"/>
    <mergeCell ref="A9:D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orientation="landscape" horizontalDpi="4294967292" verticalDpi="4294967292" r:id="rId1"/>
  <rowBreaks count="1" manualBreakCount="1">
    <brk id="43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"/>
  <sheetViews>
    <sheetView showGridLines="0" view="pageBreakPreview" zoomScale="90" zoomScaleNormal="96" zoomScaleSheetLayoutView="90" zoomScalePageLayoutView="200" workbookViewId="0">
      <pane ySplit="10" topLeftCell="A11" activePane="bottomLeft" state="frozen"/>
      <selection pane="bottomLeft" sqref="A1:E3"/>
    </sheetView>
  </sheetViews>
  <sheetFormatPr baseColWidth="10" defaultColWidth="11.42578125" defaultRowHeight="12.75" x14ac:dyDescent="0.2"/>
  <cols>
    <col min="1" max="1" width="3.42578125" style="563" customWidth="1"/>
    <col min="2" max="2" width="14.28515625" style="495" customWidth="1"/>
    <col min="3" max="3" width="11.85546875" style="495" customWidth="1"/>
    <col min="4" max="4" width="19.28515625" style="495" customWidth="1"/>
    <col min="5" max="5" width="18.7109375" style="495" customWidth="1"/>
    <col min="6" max="6" width="24.28515625" style="495" customWidth="1"/>
    <col min="7" max="7" width="13" style="495" customWidth="1"/>
    <col min="8" max="8" width="18.42578125" style="495" customWidth="1"/>
    <col min="9" max="9" width="24.28515625" style="542" customWidth="1"/>
    <col min="10" max="11" width="3.42578125" style="495" customWidth="1"/>
    <col min="12" max="13" width="4.42578125" style="495" customWidth="1"/>
    <col min="14" max="14" width="4.85546875" style="495" customWidth="1"/>
    <col min="15" max="15" width="3.7109375" style="495" customWidth="1"/>
    <col min="16" max="16" width="3.42578125" style="495" customWidth="1"/>
    <col min="17" max="17" width="4" style="495" customWidth="1"/>
    <col min="18" max="18" width="4.140625" style="495" customWidth="1"/>
    <col min="19" max="20" width="4" style="495" customWidth="1"/>
    <col min="21" max="21" width="3.85546875" style="495" customWidth="1"/>
    <col min="22" max="22" width="28.42578125" style="495" customWidth="1"/>
    <col min="23" max="23" width="11.42578125" style="495" customWidth="1"/>
    <col min="24" max="24" width="13.140625" style="495" customWidth="1"/>
    <col min="25" max="25" width="11.28515625" style="495" customWidth="1"/>
    <col min="26" max="26" width="12.42578125" style="495" customWidth="1"/>
    <col min="27" max="27" width="31.140625" style="495" customWidth="1"/>
    <col min="28" max="16384" width="11.42578125" style="495"/>
  </cols>
  <sheetData>
    <row r="1" spans="1:27" ht="26.25" customHeight="1" thickBot="1" x14ac:dyDescent="0.25">
      <c r="A1" s="486"/>
      <c r="B1" s="487"/>
      <c r="C1" s="487"/>
      <c r="D1" s="487"/>
      <c r="E1" s="488"/>
      <c r="F1" s="489" t="s">
        <v>163</v>
      </c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1"/>
      <c r="W1" s="492" t="s">
        <v>0</v>
      </c>
      <c r="X1" s="493"/>
      <c r="Y1" s="493"/>
      <c r="Z1" s="493"/>
      <c r="AA1" s="494"/>
    </row>
    <row r="2" spans="1:27" ht="26.25" customHeight="1" thickBot="1" x14ac:dyDescent="0.25">
      <c r="A2" s="496"/>
      <c r="B2" s="497"/>
      <c r="C2" s="497"/>
      <c r="D2" s="497"/>
      <c r="E2" s="498"/>
      <c r="F2" s="499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1"/>
      <c r="W2" s="492" t="s">
        <v>26</v>
      </c>
      <c r="X2" s="493"/>
      <c r="Y2" s="493"/>
      <c r="Z2" s="493"/>
      <c r="AA2" s="494"/>
    </row>
    <row r="3" spans="1:27" ht="24" customHeight="1" thickBot="1" x14ac:dyDescent="0.25">
      <c r="A3" s="502"/>
      <c r="B3" s="503"/>
      <c r="C3" s="503"/>
      <c r="D3" s="503"/>
      <c r="E3" s="504"/>
      <c r="F3" s="505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7"/>
      <c r="W3" s="492" t="s">
        <v>27</v>
      </c>
      <c r="X3" s="493"/>
      <c r="Y3" s="493"/>
      <c r="Z3" s="493"/>
      <c r="AA3" s="494"/>
    </row>
    <row r="4" spans="1:27" ht="6" customHeight="1" x14ac:dyDescent="0.2">
      <c r="A4" s="508"/>
      <c r="B4" s="509"/>
      <c r="C4" s="509"/>
      <c r="D4" s="509"/>
      <c r="E4" s="509"/>
      <c r="F4" s="510"/>
      <c r="G4" s="510"/>
      <c r="H4" s="510"/>
      <c r="I4" s="511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</row>
    <row r="5" spans="1:27" ht="14.25" customHeight="1" x14ac:dyDescent="0.2">
      <c r="A5" s="455"/>
      <c r="B5" s="512" t="s">
        <v>1</v>
      </c>
      <c r="C5" s="195"/>
      <c r="D5" s="513" t="s">
        <v>2</v>
      </c>
      <c r="E5" s="513"/>
      <c r="F5" s="513"/>
      <c r="G5" s="514" t="s">
        <v>3</v>
      </c>
      <c r="H5" s="514"/>
      <c r="I5" s="515" t="s">
        <v>4</v>
      </c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</row>
    <row r="6" spans="1:27" ht="21.75" customHeight="1" x14ac:dyDescent="0.2">
      <c r="A6" s="517"/>
      <c r="B6" s="378">
        <v>2020</v>
      </c>
      <c r="C6" s="518"/>
      <c r="D6" s="519" t="s">
        <v>164</v>
      </c>
      <c r="E6" s="519"/>
      <c r="F6" s="519"/>
      <c r="G6" s="520" t="s">
        <v>165</v>
      </c>
      <c r="H6" s="521"/>
      <c r="I6" s="522" t="s">
        <v>166</v>
      </c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4"/>
    </row>
    <row r="7" spans="1:27" ht="5.25" customHeight="1" x14ac:dyDescent="0.2">
      <c r="A7" s="525"/>
      <c r="B7" s="526"/>
      <c r="C7" s="526"/>
      <c r="D7" s="527"/>
      <c r="E7" s="527"/>
      <c r="F7" s="527"/>
      <c r="G7" s="527"/>
      <c r="H7" s="527"/>
      <c r="I7" s="528"/>
      <c r="J7" s="526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</row>
    <row r="8" spans="1:27" x14ac:dyDescent="0.2">
      <c r="A8" s="529" t="s">
        <v>5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</row>
    <row r="9" spans="1:27" ht="21.75" customHeight="1" x14ac:dyDescent="0.2">
      <c r="A9" s="529" t="s">
        <v>6</v>
      </c>
      <c r="B9" s="529"/>
      <c r="C9" s="529"/>
      <c r="D9" s="529"/>
      <c r="E9" s="530" t="s">
        <v>7</v>
      </c>
      <c r="F9" s="530" t="s">
        <v>8</v>
      </c>
      <c r="G9" s="530" t="s">
        <v>58</v>
      </c>
      <c r="H9" s="530" t="s">
        <v>57</v>
      </c>
      <c r="I9" s="530" t="s">
        <v>9</v>
      </c>
      <c r="J9" s="529" t="s">
        <v>28</v>
      </c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 t="s">
        <v>10</v>
      </c>
      <c r="W9" s="530" t="s">
        <v>37</v>
      </c>
      <c r="X9" s="530"/>
      <c r="Y9" s="530"/>
      <c r="Z9" s="530"/>
      <c r="AA9" s="530" t="s">
        <v>29</v>
      </c>
    </row>
    <row r="10" spans="1:27" ht="21" customHeight="1" x14ac:dyDescent="0.2">
      <c r="A10" s="531" t="s">
        <v>11</v>
      </c>
      <c r="B10" s="529" t="s">
        <v>12</v>
      </c>
      <c r="C10" s="529"/>
      <c r="D10" s="529"/>
      <c r="E10" s="530"/>
      <c r="F10" s="530"/>
      <c r="G10" s="530"/>
      <c r="H10" s="530"/>
      <c r="I10" s="530"/>
      <c r="J10" s="532" t="s">
        <v>13</v>
      </c>
      <c r="K10" s="532" t="s">
        <v>14</v>
      </c>
      <c r="L10" s="532" t="s">
        <v>15</v>
      </c>
      <c r="M10" s="532" t="s">
        <v>16</v>
      </c>
      <c r="N10" s="532" t="s">
        <v>17</v>
      </c>
      <c r="O10" s="532" t="s">
        <v>18</v>
      </c>
      <c r="P10" s="532" t="s">
        <v>19</v>
      </c>
      <c r="Q10" s="532" t="s">
        <v>20</v>
      </c>
      <c r="R10" s="532" t="s">
        <v>21</v>
      </c>
      <c r="S10" s="532" t="s">
        <v>22</v>
      </c>
      <c r="T10" s="532" t="s">
        <v>23</v>
      </c>
      <c r="U10" s="532" t="s">
        <v>24</v>
      </c>
      <c r="V10" s="529"/>
      <c r="W10" s="533" t="s">
        <v>36</v>
      </c>
      <c r="X10" s="533" t="s">
        <v>38</v>
      </c>
      <c r="Y10" s="533" t="s">
        <v>39</v>
      </c>
      <c r="Z10" s="533" t="s">
        <v>40</v>
      </c>
      <c r="AA10" s="530"/>
    </row>
    <row r="11" spans="1:27" s="542" customFormat="1" ht="38.25" customHeight="1" x14ac:dyDescent="0.2">
      <c r="A11" s="534">
        <v>1</v>
      </c>
      <c r="B11" s="535" t="s">
        <v>167</v>
      </c>
      <c r="C11" s="535"/>
      <c r="D11" s="535"/>
      <c r="E11" s="536" t="s">
        <v>25</v>
      </c>
      <c r="F11" s="537" t="s">
        <v>168</v>
      </c>
      <c r="G11" s="538">
        <v>0</v>
      </c>
      <c r="H11" s="539">
        <v>500000000</v>
      </c>
      <c r="I11" s="540" t="s">
        <v>169</v>
      </c>
      <c r="J11" s="534"/>
      <c r="K11" s="534"/>
      <c r="L11" s="541"/>
      <c r="M11" s="541"/>
      <c r="N11" s="541"/>
      <c r="O11" s="541"/>
      <c r="P11" s="541"/>
      <c r="Q11" s="541"/>
      <c r="R11" s="541"/>
      <c r="S11" s="541"/>
      <c r="T11" s="541"/>
      <c r="U11" s="541"/>
      <c r="V11" s="537"/>
      <c r="W11" s="538"/>
      <c r="X11" s="538"/>
      <c r="Y11" s="538"/>
      <c r="Z11" s="538"/>
      <c r="AA11" s="534"/>
    </row>
    <row r="12" spans="1:27" s="542" customFormat="1" ht="25.5" x14ac:dyDescent="0.2">
      <c r="A12" s="534">
        <v>2</v>
      </c>
      <c r="B12" s="535" t="s">
        <v>170</v>
      </c>
      <c r="C12" s="535"/>
      <c r="D12" s="535"/>
      <c r="E12" s="543" t="s">
        <v>25</v>
      </c>
      <c r="F12" s="544" t="s">
        <v>171</v>
      </c>
      <c r="G12" s="538">
        <v>0</v>
      </c>
      <c r="H12" s="545" t="s">
        <v>25</v>
      </c>
      <c r="I12" s="540" t="s">
        <v>172</v>
      </c>
      <c r="J12" s="534"/>
      <c r="K12" s="534"/>
      <c r="L12" s="541"/>
      <c r="M12" s="541"/>
      <c r="N12" s="541"/>
      <c r="O12" s="541"/>
      <c r="P12" s="541"/>
      <c r="Q12" s="534"/>
      <c r="R12" s="534"/>
      <c r="S12" s="534"/>
      <c r="T12" s="534"/>
      <c r="U12" s="534"/>
      <c r="V12" s="537"/>
      <c r="W12" s="538"/>
      <c r="X12" s="538"/>
      <c r="Y12" s="538"/>
      <c r="Z12" s="538"/>
      <c r="AA12" s="534"/>
    </row>
    <row r="13" spans="1:27" s="542" customFormat="1" ht="29.25" customHeight="1" x14ac:dyDescent="0.2">
      <c r="A13" s="534">
        <v>3</v>
      </c>
      <c r="B13" s="535" t="s">
        <v>173</v>
      </c>
      <c r="C13" s="535"/>
      <c r="D13" s="535"/>
      <c r="E13" s="536" t="s">
        <v>25</v>
      </c>
      <c r="F13" s="534" t="s">
        <v>174</v>
      </c>
      <c r="G13" s="538">
        <v>0.1</v>
      </c>
      <c r="H13" s="545" t="s">
        <v>25</v>
      </c>
      <c r="I13" s="540" t="s">
        <v>175</v>
      </c>
      <c r="J13" s="534"/>
      <c r="K13" s="541"/>
      <c r="L13" s="541"/>
      <c r="M13" s="541"/>
      <c r="N13" s="541"/>
      <c r="O13" s="541"/>
      <c r="P13" s="534"/>
      <c r="Q13" s="534"/>
      <c r="R13" s="534"/>
      <c r="S13" s="534"/>
      <c r="T13" s="534"/>
      <c r="U13" s="534"/>
      <c r="V13" s="537"/>
      <c r="W13" s="538"/>
      <c r="X13" s="538"/>
      <c r="Y13" s="538"/>
      <c r="Z13" s="538"/>
      <c r="AA13" s="534"/>
    </row>
    <row r="14" spans="1:27" s="542" customFormat="1" ht="26.1" customHeight="1" x14ac:dyDescent="0.2">
      <c r="A14" s="534">
        <v>4</v>
      </c>
      <c r="B14" s="535" t="s">
        <v>176</v>
      </c>
      <c r="C14" s="535"/>
      <c r="D14" s="535"/>
      <c r="E14" s="536">
        <v>3</v>
      </c>
      <c r="F14" s="534" t="s">
        <v>177</v>
      </c>
      <c r="G14" s="538">
        <v>0</v>
      </c>
      <c r="H14" s="540" t="s">
        <v>25</v>
      </c>
      <c r="I14" s="534" t="s">
        <v>178</v>
      </c>
      <c r="J14" s="534"/>
      <c r="K14" s="534"/>
      <c r="L14" s="534"/>
      <c r="M14" s="534"/>
      <c r="N14" s="546"/>
      <c r="O14" s="546"/>
      <c r="P14" s="546"/>
      <c r="Q14" s="546"/>
      <c r="R14" s="534"/>
      <c r="S14" s="534"/>
      <c r="T14" s="534"/>
      <c r="U14" s="534"/>
      <c r="V14" s="534"/>
      <c r="W14" s="538"/>
      <c r="X14" s="538"/>
      <c r="Y14" s="538"/>
      <c r="Z14" s="538"/>
      <c r="AA14" s="534"/>
    </row>
    <row r="15" spans="1:27" s="542" customFormat="1" ht="38.25" x14ac:dyDescent="0.2">
      <c r="A15" s="534">
        <v>5</v>
      </c>
      <c r="B15" s="535" t="s">
        <v>179</v>
      </c>
      <c r="C15" s="535"/>
      <c r="D15" s="535"/>
      <c r="E15" s="536" t="s">
        <v>25</v>
      </c>
      <c r="F15" s="534" t="s">
        <v>180</v>
      </c>
      <c r="G15" s="538">
        <v>0.25</v>
      </c>
      <c r="H15" s="539">
        <v>2119863724</v>
      </c>
      <c r="I15" s="534" t="s">
        <v>178</v>
      </c>
      <c r="J15" s="541"/>
      <c r="K15" s="541"/>
      <c r="L15" s="541"/>
      <c r="M15" s="541"/>
      <c r="N15" s="534"/>
      <c r="O15" s="534"/>
      <c r="P15" s="534"/>
      <c r="Q15" s="534"/>
      <c r="R15" s="534"/>
      <c r="S15" s="534"/>
      <c r="T15" s="534"/>
      <c r="U15" s="534"/>
      <c r="V15" s="534"/>
      <c r="W15" s="538"/>
      <c r="X15" s="538"/>
      <c r="Y15" s="538"/>
      <c r="Z15" s="538"/>
      <c r="AA15" s="534"/>
    </row>
    <row r="16" spans="1:27" s="542" customFormat="1" ht="39.950000000000003" customHeight="1" x14ac:dyDescent="0.2">
      <c r="A16" s="534">
        <v>6</v>
      </c>
      <c r="B16" s="535" t="s">
        <v>181</v>
      </c>
      <c r="C16" s="535"/>
      <c r="D16" s="535"/>
      <c r="E16" s="543" t="s">
        <v>25</v>
      </c>
      <c r="F16" s="534" t="s">
        <v>182</v>
      </c>
      <c r="G16" s="538">
        <v>0</v>
      </c>
      <c r="H16" s="539">
        <v>1200000000</v>
      </c>
      <c r="I16" s="534" t="s">
        <v>178</v>
      </c>
      <c r="J16" s="534"/>
      <c r="K16" s="534"/>
      <c r="L16" s="534"/>
      <c r="M16" s="541"/>
      <c r="N16" s="541"/>
      <c r="O16" s="541"/>
      <c r="P16" s="534"/>
      <c r="Q16" s="534"/>
      <c r="R16" s="534"/>
      <c r="S16" s="534"/>
      <c r="T16" s="534"/>
      <c r="U16" s="534"/>
      <c r="V16" s="534"/>
      <c r="W16" s="538"/>
      <c r="X16" s="538"/>
      <c r="Y16" s="538"/>
      <c r="Z16" s="538"/>
      <c r="AA16" s="534"/>
    </row>
    <row r="17" spans="1:27" s="542" customFormat="1" ht="27" customHeight="1" x14ac:dyDescent="0.2">
      <c r="A17" s="534">
        <v>7</v>
      </c>
      <c r="B17" s="535" t="s">
        <v>183</v>
      </c>
      <c r="C17" s="535"/>
      <c r="D17" s="535"/>
      <c r="E17" s="536" t="s">
        <v>25</v>
      </c>
      <c r="F17" s="534" t="s">
        <v>184</v>
      </c>
      <c r="G17" s="538">
        <v>0</v>
      </c>
      <c r="H17" s="540" t="s">
        <v>25</v>
      </c>
      <c r="I17" s="540" t="s">
        <v>169</v>
      </c>
      <c r="J17" s="534"/>
      <c r="K17" s="534"/>
      <c r="L17" s="534"/>
      <c r="M17" s="541"/>
      <c r="N17" s="541"/>
      <c r="O17" s="541"/>
      <c r="P17" s="534"/>
      <c r="Q17" s="534"/>
      <c r="R17" s="534"/>
      <c r="S17" s="534"/>
      <c r="T17" s="534"/>
      <c r="U17" s="534"/>
      <c r="V17" s="534"/>
      <c r="W17" s="538"/>
      <c r="X17" s="538"/>
      <c r="Y17" s="538"/>
      <c r="Z17" s="538"/>
      <c r="AA17" s="534"/>
    </row>
    <row r="18" spans="1:27" s="542" customFormat="1" ht="25.5" x14ac:dyDescent="0.2">
      <c r="A18" s="534">
        <v>8</v>
      </c>
      <c r="B18" s="535" t="s">
        <v>185</v>
      </c>
      <c r="C18" s="535"/>
      <c r="D18" s="535"/>
      <c r="E18" s="536">
        <v>3</v>
      </c>
      <c r="F18" s="534" t="s">
        <v>186</v>
      </c>
      <c r="G18" s="538">
        <v>0.3</v>
      </c>
      <c r="H18" s="540" t="s">
        <v>25</v>
      </c>
      <c r="I18" s="540" t="s">
        <v>175</v>
      </c>
      <c r="J18" s="534"/>
      <c r="K18" s="534"/>
      <c r="L18" s="534"/>
      <c r="M18" s="541"/>
      <c r="N18" s="541"/>
      <c r="O18" s="541"/>
      <c r="P18" s="534"/>
      <c r="Q18" s="534"/>
      <c r="R18" s="534"/>
      <c r="S18" s="534"/>
      <c r="T18" s="534"/>
      <c r="U18" s="534"/>
      <c r="V18" s="534"/>
      <c r="W18" s="538"/>
      <c r="X18" s="538"/>
      <c r="Y18" s="538"/>
      <c r="Z18" s="538"/>
      <c r="AA18" s="534"/>
    </row>
    <row r="19" spans="1:27" s="542" customFormat="1" ht="25.5" x14ac:dyDescent="0.2">
      <c r="A19" s="534">
        <v>9</v>
      </c>
      <c r="B19" s="535" t="s">
        <v>187</v>
      </c>
      <c r="C19" s="535"/>
      <c r="D19" s="535"/>
      <c r="E19" s="543" t="s">
        <v>25</v>
      </c>
      <c r="F19" s="534" t="s">
        <v>188</v>
      </c>
      <c r="G19" s="538">
        <v>0.1</v>
      </c>
      <c r="H19" s="540" t="s">
        <v>25</v>
      </c>
      <c r="I19" s="540" t="s">
        <v>175</v>
      </c>
      <c r="J19" s="534"/>
      <c r="K19" s="534"/>
      <c r="L19" s="534"/>
      <c r="M19" s="541"/>
      <c r="N19" s="541"/>
      <c r="O19" s="541"/>
      <c r="P19" s="534"/>
      <c r="Q19" s="534"/>
      <c r="R19" s="534"/>
      <c r="S19" s="534"/>
      <c r="T19" s="534"/>
      <c r="U19" s="534"/>
      <c r="V19" s="534"/>
      <c r="W19" s="538"/>
      <c r="X19" s="538"/>
      <c r="Y19" s="538"/>
      <c r="Z19" s="538"/>
      <c r="AA19" s="534"/>
    </row>
    <row r="20" spans="1:27" s="542" customFormat="1" x14ac:dyDescent="0.2">
      <c r="A20" s="534">
        <v>10</v>
      </c>
      <c r="B20" s="535" t="s">
        <v>189</v>
      </c>
      <c r="C20" s="535" t="s">
        <v>190</v>
      </c>
      <c r="D20" s="535" t="s">
        <v>191</v>
      </c>
      <c r="E20" s="536">
        <v>9</v>
      </c>
      <c r="F20" s="534" t="s">
        <v>182</v>
      </c>
      <c r="G20" s="538">
        <v>0.1</v>
      </c>
      <c r="H20" s="540" t="s">
        <v>25</v>
      </c>
      <c r="I20" s="540" t="s">
        <v>25</v>
      </c>
      <c r="J20" s="534"/>
      <c r="K20" s="534"/>
      <c r="L20" s="534"/>
      <c r="M20" s="534"/>
      <c r="N20" s="541"/>
      <c r="O20" s="541"/>
      <c r="P20" s="541"/>
      <c r="Q20" s="534"/>
      <c r="R20" s="534"/>
      <c r="S20" s="534"/>
      <c r="T20" s="534"/>
      <c r="U20" s="534"/>
      <c r="V20" s="537"/>
      <c r="W20" s="538"/>
      <c r="X20" s="538"/>
      <c r="Y20" s="538"/>
      <c r="Z20" s="538"/>
      <c r="AA20" s="534"/>
    </row>
    <row r="21" spans="1:27" s="542" customFormat="1" x14ac:dyDescent="0.2">
      <c r="A21" s="534">
        <v>11</v>
      </c>
      <c r="B21" s="535" t="s">
        <v>192</v>
      </c>
      <c r="C21" s="535" t="s">
        <v>193</v>
      </c>
      <c r="D21" s="535" t="s">
        <v>194</v>
      </c>
      <c r="E21" s="536">
        <v>9</v>
      </c>
      <c r="F21" s="534" t="s">
        <v>182</v>
      </c>
      <c r="G21" s="538">
        <v>0</v>
      </c>
      <c r="H21" s="540" t="s">
        <v>25</v>
      </c>
      <c r="I21" s="540" t="s">
        <v>25</v>
      </c>
      <c r="J21" s="534"/>
      <c r="K21" s="534"/>
      <c r="L21" s="534"/>
      <c r="M21" s="534"/>
      <c r="N21" s="534"/>
      <c r="O21" s="541"/>
      <c r="P21" s="541"/>
      <c r="Q21" s="541"/>
      <c r="R21" s="541"/>
      <c r="S21" s="541"/>
      <c r="T21" s="541"/>
      <c r="U21" s="541"/>
      <c r="V21" s="537"/>
      <c r="W21" s="537"/>
      <c r="X21" s="537"/>
      <c r="Y21" s="537"/>
      <c r="Z21" s="537"/>
      <c r="AA21" s="534"/>
    </row>
    <row r="22" spans="1:27" s="542" customFormat="1" ht="13.5" x14ac:dyDescent="0.2">
      <c r="A22" s="534">
        <v>12</v>
      </c>
      <c r="B22" s="535" t="s">
        <v>195</v>
      </c>
      <c r="C22" s="535"/>
      <c r="D22" s="535"/>
      <c r="E22" s="543" t="s">
        <v>25</v>
      </c>
      <c r="F22" s="534" t="s">
        <v>196</v>
      </c>
      <c r="G22" s="538">
        <v>0</v>
      </c>
      <c r="H22" s="540" t="s">
        <v>25</v>
      </c>
      <c r="I22" s="540" t="s">
        <v>25</v>
      </c>
      <c r="J22" s="534"/>
      <c r="K22" s="534"/>
      <c r="L22" s="541"/>
      <c r="M22" s="541"/>
      <c r="N22" s="541"/>
      <c r="O22" s="541"/>
      <c r="P22" s="534"/>
      <c r="Q22" s="534"/>
      <c r="R22" s="534"/>
      <c r="S22" s="534"/>
      <c r="T22" s="534"/>
      <c r="U22" s="534"/>
      <c r="V22" s="537"/>
      <c r="W22" s="537"/>
      <c r="X22" s="537"/>
      <c r="Y22" s="537"/>
      <c r="Z22" s="537"/>
      <c r="AA22" s="534"/>
    </row>
    <row r="23" spans="1:27" s="542" customFormat="1" ht="24.75" customHeight="1" x14ac:dyDescent="0.2">
      <c r="A23" s="534">
        <v>13</v>
      </c>
      <c r="B23" s="535" t="s">
        <v>197</v>
      </c>
      <c r="C23" s="535"/>
      <c r="D23" s="535"/>
      <c r="E23" s="536" t="s">
        <v>25</v>
      </c>
      <c r="F23" s="534" t="s">
        <v>198</v>
      </c>
      <c r="G23" s="538">
        <v>0.05</v>
      </c>
      <c r="H23" s="540" t="s">
        <v>25</v>
      </c>
      <c r="I23" s="534" t="s">
        <v>178</v>
      </c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34"/>
      <c r="V23" s="537"/>
      <c r="W23" s="538"/>
      <c r="X23" s="538"/>
      <c r="Y23" s="538"/>
      <c r="Z23" s="538"/>
      <c r="AA23" s="534"/>
    </row>
    <row r="24" spans="1:27" s="542" customFormat="1" ht="13.5" x14ac:dyDescent="0.2">
      <c r="A24" s="534">
        <v>14</v>
      </c>
      <c r="B24" s="535" t="s">
        <v>199</v>
      </c>
      <c r="C24" s="535"/>
      <c r="D24" s="535"/>
      <c r="E24" s="543" t="s">
        <v>25</v>
      </c>
      <c r="F24" s="534" t="s">
        <v>200</v>
      </c>
      <c r="G24" s="538">
        <v>0</v>
      </c>
      <c r="H24" s="540" t="s">
        <v>25</v>
      </c>
      <c r="I24" s="540" t="s">
        <v>25</v>
      </c>
      <c r="J24" s="534"/>
      <c r="K24" s="534"/>
      <c r="L24" s="534"/>
      <c r="M24" s="541"/>
      <c r="N24" s="541"/>
      <c r="O24" s="534"/>
      <c r="P24" s="547"/>
      <c r="Q24" s="547"/>
      <c r="R24" s="547"/>
      <c r="S24" s="534"/>
      <c r="T24" s="534"/>
      <c r="U24" s="534"/>
      <c r="V24" s="537"/>
      <c r="W24" s="538"/>
      <c r="X24" s="538"/>
      <c r="Y24" s="538"/>
      <c r="Z24" s="538"/>
      <c r="AA24" s="534"/>
    </row>
    <row r="25" spans="1:27" s="16" customFormat="1" ht="27" customHeight="1" x14ac:dyDescent="0.25">
      <c r="A25" s="534">
        <v>15</v>
      </c>
      <c r="B25" s="535" t="s">
        <v>201</v>
      </c>
      <c r="C25" s="535"/>
      <c r="D25" s="535"/>
      <c r="E25" s="548" t="s">
        <v>25</v>
      </c>
      <c r="F25" s="534" t="s">
        <v>202</v>
      </c>
      <c r="G25" s="538">
        <v>0</v>
      </c>
      <c r="H25" s="539">
        <v>500000000</v>
      </c>
      <c r="I25" s="540" t="s">
        <v>203</v>
      </c>
      <c r="J25" s="547"/>
      <c r="K25" s="547"/>
      <c r="L25" s="549"/>
      <c r="M25" s="549"/>
      <c r="N25" s="549"/>
      <c r="O25" s="549"/>
      <c r="P25" s="547"/>
      <c r="Q25" s="547"/>
      <c r="R25" s="547"/>
      <c r="S25" s="547"/>
      <c r="T25" s="547"/>
      <c r="U25" s="534"/>
      <c r="V25" s="550"/>
      <c r="W25" s="551"/>
      <c r="X25" s="552"/>
      <c r="Y25" s="552"/>
      <c r="Z25" s="551"/>
      <c r="AA25" s="553"/>
    </row>
    <row r="26" spans="1:27" s="16" customFormat="1" ht="26.1" customHeight="1" x14ac:dyDescent="0.25">
      <c r="A26" s="534">
        <v>16</v>
      </c>
      <c r="B26" s="535" t="s">
        <v>204</v>
      </c>
      <c r="C26" s="535"/>
      <c r="D26" s="535"/>
      <c r="E26" s="548">
        <v>15</v>
      </c>
      <c r="F26" s="534" t="s">
        <v>202</v>
      </c>
      <c r="G26" s="538">
        <v>0</v>
      </c>
      <c r="H26" s="539">
        <v>16102000000</v>
      </c>
      <c r="I26" s="540" t="s">
        <v>203</v>
      </c>
      <c r="J26" s="554"/>
      <c r="K26" s="554"/>
      <c r="L26" s="554"/>
      <c r="M26" s="554"/>
      <c r="N26" s="554"/>
      <c r="O26" s="554"/>
      <c r="P26" s="554"/>
      <c r="Q26" s="554"/>
      <c r="R26" s="547"/>
      <c r="S26" s="547"/>
      <c r="T26" s="549"/>
      <c r="U26" s="555"/>
      <c r="V26" s="550"/>
      <c r="W26" s="551"/>
      <c r="X26" s="556"/>
      <c r="Y26" s="556"/>
      <c r="Z26" s="551"/>
      <c r="AA26" s="553"/>
    </row>
    <row r="27" spans="1:27" s="16" customFormat="1" ht="15" customHeight="1" x14ac:dyDescent="0.25">
      <c r="A27" s="534">
        <v>17</v>
      </c>
      <c r="B27" s="557" t="s">
        <v>205</v>
      </c>
      <c r="C27" s="557"/>
      <c r="D27" s="557"/>
      <c r="E27" s="548" t="s">
        <v>25</v>
      </c>
      <c r="F27" s="534" t="s">
        <v>202</v>
      </c>
      <c r="G27" s="538">
        <v>0</v>
      </c>
      <c r="H27" s="539">
        <v>310000000</v>
      </c>
      <c r="I27" s="540" t="s">
        <v>203</v>
      </c>
      <c r="J27" s="554"/>
      <c r="K27" s="554"/>
      <c r="L27" s="555"/>
      <c r="M27" s="555"/>
      <c r="N27" s="555"/>
      <c r="O27" s="555"/>
      <c r="P27" s="554"/>
      <c r="Q27" s="554"/>
      <c r="R27" s="547"/>
      <c r="S27" s="547"/>
      <c r="T27" s="547"/>
      <c r="U27" s="554"/>
      <c r="V27" s="550"/>
      <c r="W27" s="551"/>
      <c r="X27" s="556"/>
      <c r="Y27" s="556"/>
      <c r="Z27" s="551"/>
      <c r="AA27" s="553"/>
    </row>
    <row r="28" spans="1:27" s="16" customFormat="1" ht="13.5" x14ac:dyDescent="0.25">
      <c r="A28" s="534">
        <v>18</v>
      </c>
      <c r="B28" s="557" t="s">
        <v>206</v>
      </c>
      <c r="C28" s="557"/>
      <c r="D28" s="557"/>
      <c r="E28" s="548">
        <v>18</v>
      </c>
      <c r="F28" s="534" t="s">
        <v>202</v>
      </c>
      <c r="G28" s="538">
        <v>0</v>
      </c>
      <c r="H28" s="539">
        <v>8302946249</v>
      </c>
      <c r="I28" s="540" t="s">
        <v>203</v>
      </c>
      <c r="J28" s="554"/>
      <c r="K28" s="554"/>
      <c r="L28" s="554"/>
      <c r="M28" s="554"/>
      <c r="N28" s="554"/>
      <c r="O28" s="554"/>
      <c r="P28" s="554"/>
      <c r="Q28" s="554"/>
      <c r="R28" s="547"/>
      <c r="S28" s="547"/>
      <c r="T28" s="549"/>
      <c r="U28" s="555"/>
      <c r="V28" s="550"/>
      <c r="W28" s="551"/>
      <c r="X28" s="556"/>
      <c r="Y28" s="556"/>
      <c r="Z28" s="551"/>
      <c r="AA28" s="553"/>
    </row>
    <row r="29" spans="1:27" s="16" customFormat="1" ht="27" customHeight="1" x14ac:dyDescent="0.25">
      <c r="A29" s="534">
        <v>19</v>
      </c>
      <c r="B29" s="557" t="s">
        <v>207</v>
      </c>
      <c r="C29" s="557"/>
      <c r="D29" s="557"/>
      <c r="E29" s="548" t="s">
        <v>25</v>
      </c>
      <c r="F29" s="534" t="s">
        <v>202</v>
      </c>
      <c r="G29" s="538">
        <v>0</v>
      </c>
      <c r="H29" s="539">
        <v>280000000</v>
      </c>
      <c r="I29" s="540" t="s">
        <v>203</v>
      </c>
      <c r="J29" s="547"/>
      <c r="K29" s="547"/>
      <c r="L29" s="549"/>
      <c r="M29" s="549"/>
      <c r="N29" s="549"/>
      <c r="O29" s="549"/>
      <c r="P29" s="547"/>
      <c r="Q29" s="547"/>
      <c r="R29" s="547"/>
      <c r="S29" s="547"/>
      <c r="T29" s="547"/>
      <c r="U29" s="554"/>
      <c r="V29" s="550"/>
      <c r="W29" s="551"/>
      <c r="X29" s="552"/>
      <c r="Y29" s="552"/>
      <c r="Z29" s="551"/>
      <c r="AA29" s="553"/>
    </row>
    <row r="30" spans="1:27" s="16" customFormat="1" ht="13.5" customHeight="1" x14ac:dyDescent="0.25">
      <c r="A30" s="534">
        <v>20</v>
      </c>
      <c r="B30" s="557" t="s">
        <v>208</v>
      </c>
      <c r="C30" s="557"/>
      <c r="D30" s="557"/>
      <c r="E30" s="548">
        <v>19</v>
      </c>
      <c r="F30" s="534" t="s">
        <v>202</v>
      </c>
      <c r="G30" s="538">
        <v>0</v>
      </c>
      <c r="H30" s="539">
        <v>4151473124</v>
      </c>
      <c r="I30" s="540" t="s">
        <v>203</v>
      </c>
      <c r="J30" s="554"/>
      <c r="K30" s="554"/>
      <c r="L30" s="554"/>
      <c r="M30" s="558"/>
      <c r="N30" s="558"/>
      <c r="O30" s="558"/>
      <c r="P30" s="554"/>
      <c r="Q30" s="554"/>
      <c r="R30" s="547"/>
      <c r="S30" s="547"/>
      <c r="T30" s="555"/>
      <c r="U30" s="555"/>
      <c r="V30" s="550"/>
      <c r="W30" s="551"/>
      <c r="X30" s="556"/>
      <c r="Y30" s="556"/>
      <c r="Z30" s="551"/>
      <c r="AA30" s="553"/>
    </row>
    <row r="31" spans="1:27" s="16" customFormat="1" ht="13.5" customHeight="1" x14ac:dyDescent="0.25">
      <c r="A31" s="534">
        <v>21</v>
      </c>
      <c r="B31" s="557" t="s">
        <v>209</v>
      </c>
      <c r="C31" s="557"/>
      <c r="D31" s="557"/>
      <c r="E31" s="543">
        <v>2</v>
      </c>
      <c r="F31" s="534" t="s">
        <v>202</v>
      </c>
      <c r="G31" s="538">
        <v>0</v>
      </c>
      <c r="H31" s="539">
        <v>500000000</v>
      </c>
      <c r="I31" s="540" t="s">
        <v>203</v>
      </c>
      <c r="J31" s="554"/>
      <c r="K31" s="554"/>
      <c r="L31" s="554"/>
      <c r="M31" s="558"/>
      <c r="N31" s="558"/>
      <c r="O31" s="558"/>
      <c r="P31" s="554"/>
      <c r="Q31" s="555"/>
      <c r="R31" s="549"/>
      <c r="S31" s="549"/>
      <c r="T31" s="534"/>
      <c r="U31" s="534"/>
      <c r="V31" s="559"/>
      <c r="W31" s="560"/>
      <c r="X31" s="561"/>
      <c r="Y31" s="561"/>
      <c r="Z31" s="560"/>
      <c r="AA31" s="562"/>
    </row>
    <row r="32" spans="1:27" s="16" customFormat="1" ht="13.5" customHeight="1" x14ac:dyDescent="0.25">
      <c r="A32" s="534">
        <v>22</v>
      </c>
      <c r="B32" s="557" t="s">
        <v>210</v>
      </c>
      <c r="C32" s="557"/>
      <c r="D32" s="557"/>
      <c r="E32" s="548">
        <v>21</v>
      </c>
      <c r="F32" s="534" t="s">
        <v>202</v>
      </c>
      <c r="G32" s="538">
        <v>0</v>
      </c>
      <c r="H32" s="539">
        <v>430000000</v>
      </c>
      <c r="I32" s="540" t="s">
        <v>203</v>
      </c>
      <c r="J32" s="554"/>
      <c r="K32" s="554"/>
      <c r="L32" s="554"/>
      <c r="M32" s="558"/>
      <c r="N32" s="558"/>
      <c r="O32" s="558"/>
      <c r="P32" s="554"/>
      <c r="Q32" s="555"/>
      <c r="R32" s="549"/>
      <c r="S32" s="549"/>
      <c r="T32" s="534"/>
      <c r="U32" s="534"/>
      <c r="V32" s="559"/>
      <c r="W32" s="560"/>
      <c r="X32" s="561"/>
      <c r="Y32" s="561"/>
      <c r="Z32" s="560"/>
      <c r="AA32" s="562"/>
    </row>
    <row r="33" spans="1:27" s="542" customFormat="1" ht="25.5" x14ac:dyDescent="0.2">
      <c r="A33" s="534">
        <v>23</v>
      </c>
      <c r="B33" s="535" t="s">
        <v>211</v>
      </c>
      <c r="C33" s="535"/>
      <c r="D33" s="535"/>
      <c r="E33" s="543" t="s">
        <v>25</v>
      </c>
      <c r="F33" s="534" t="s">
        <v>212</v>
      </c>
      <c r="G33" s="538">
        <v>0</v>
      </c>
      <c r="H33" s="540" t="s">
        <v>169</v>
      </c>
      <c r="I33" s="540" t="s">
        <v>25</v>
      </c>
      <c r="J33" s="534"/>
      <c r="K33" s="534"/>
      <c r="L33" s="534"/>
      <c r="M33" s="541"/>
      <c r="N33" s="541"/>
      <c r="O33" s="541"/>
      <c r="P33" s="541"/>
      <c r="Q33" s="541"/>
      <c r="R33" s="541"/>
      <c r="S33" s="534"/>
      <c r="T33" s="534"/>
      <c r="U33" s="534"/>
      <c r="V33" s="537"/>
      <c r="W33" s="538"/>
      <c r="X33" s="538"/>
      <c r="Y33" s="538"/>
      <c r="Z33" s="538"/>
      <c r="AA33" s="534"/>
    </row>
    <row r="35" spans="1:27" ht="13.5" thickBot="1" x14ac:dyDescent="0.25"/>
    <row r="36" spans="1:27" x14ac:dyDescent="0.2">
      <c r="A36" s="564"/>
      <c r="B36" s="565"/>
      <c r="C36" s="565"/>
      <c r="D36" s="565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565"/>
      <c r="W36" s="566" t="e">
        <f>AVERAGE(W11:W33)</f>
        <v>#DIV/0!</v>
      </c>
      <c r="X36" s="566" t="e">
        <f>AVERAGE(X11:X33)</f>
        <v>#DIV/0!</v>
      </c>
      <c r="Y36" s="566" t="e">
        <f>AVERAGE(Y11:Y33)</f>
        <v>#DIV/0!</v>
      </c>
      <c r="Z36" s="566" t="e">
        <f>AVERAGE(Z11:Z33)</f>
        <v>#DIV/0!</v>
      </c>
      <c r="AA36" s="567"/>
    </row>
    <row r="37" spans="1:27" x14ac:dyDescent="0.2">
      <c r="A37" s="568"/>
      <c r="B37" s="569"/>
      <c r="C37" s="569"/>
      <c r="D37" s="569"/>
      <c r="E37" s="569"/>
      <c r="F37" s="569"/>
      <c r="G37" s="569"/>
      <c r="H37" s="569"/>
      <c r="I37" s="569"/>
      <c r="J37" s="569"/>
      <c r="K37" s="569"/>
      <c r="L37" s="569"/>
      <c r="M37" s="569"/>
      <c r="N37" s="569"/>
      <c r="O37" s="569"/>
      <c r="P37" s="569"/>
      <c r="Q37" s="569"/>
      <c r="R37" s="569"/>
      <c r="S37" s="569"/>
      <c r="T37" s="569"/>
      <c r="U37" s="569"/>
      <c r="V37" s="569"/>
      <c r="W37" s="570" t="s">
        <v>45</v>
      </c>
      <c r="X37" s="571" t="e">
        <f>Y36</f>
        <v>#DIV/0!</v>
      </c>
      <c r="Y37" s="569"/>
      <c r="Z37" s="569"/>
      <c r="AA37" s="572"/>
    </row>
    <row r="38" spans="1:27" x14ac:dyDescent="0.2">
      <c r="A38" s="568"/>
      <c r="B38" s="569"/>
      <c r="C38" s="569"/>
      <c r="D38" s="569"/>
      <c r="E38" s="569"/>
      <c r="F38" s="569"/>
      <c r="G38" s="569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70" t="s">
        <v>46</v>
      </c>
      <c r="X38" s="571">
        <v>1</v>
      </c>
      <c r="Y38" s="569"/>
      <c r="Z38" s="569"/>
      <c r="AA38" s="572"/>
    </row>
    <row r="39" spans="1:27" x14ac:dyDescent="0.2">
      <c r="A39" s="568"/>
      <c r="B39" s="569"/>
      <c r="C39" s="569"/>
      <c r="D39" s="569"/>
      <c r="E39" s="569"/>
      <c r="F39" s="569"/>
      <c r="G39" s="569"/>
      <c r="H39" s="569"/>
      <c r="I39" s="569"/>
      <c r="J39" s="569"/>
      <c r="K39" s="569"/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69"/>
      <c r="W39" s="569"/>
      <c r="X39" s="569"/>
      <c r="Y39" s="569"/>
      <c r="Z39" s="569"/>
      <c r="AA39" s="572"/>
    </row>
    <row r="40" spans="1:27" x14ac:dyDescent="0.2">
      <c r="A40" s="568"/>
      <c r="B40" s="569"/>
      <c r="C40" s="569"/>
      <c r="D40" s="569"/>
      <c r="E40" s="569"/>
      <c r="F40" s="569"/>
      <c r="G40" s="569"/>
      <c r="H40" s="569"/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73"/>
      <c r="Y40" s="569"/>
      <c r="Z40" s="569"/>
      <c r="AA40" s="572"/>
    </row>
    <row r="41" spans="1:27" x14ac:dyDescent="0.2">
      <c r="A41" s="568"/>
      <c r="B41" s="569"/>
      <c r="C41" s="569"/>
      <c r="D41" s="569"/>
      <c r="E41" s="569"/>
      <c r="F41" s="569"/>
      <c r="G41" s="569"/>
      <c r="H41" s="569"/>
      <c r="I41" s="569"/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73"/>
      <c r="Y41" s="569"/>
      <c r="Z41" s="569"/>
      <c r="AA41" s="572"/>
    </row>
    <row r="42" spans="1:27" x14ac:dyDescent="0.2">
      <c r="A42" s="568"/>
      <c r="B42" s="569"/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9"/>
      <c r="AA42" s="572"/>
    </row>
    <row r="43" spans="1:27" x14ac:dyDescent="0.2">
      <c r="A43" s="568"/>
      <c r="B43" s="569"/>
      <c r="C43" s="569"/>
      <c r="D43" s="569"/>
      <c r="E43" s="569"/>
      <c r="F43" s="569"/>
      <c r="G43" s="569"/>
      <c r="H43" s="569"/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572"/>
    </row>
    <row r="44" spans="1:27" x14ac:dyDescent="0.2">
      <c r="A44" s="568"/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69"/>
      <c r="V44" s="569"/>
      <c r="W44" s="569"/>
      <c r="X44" s="569"/>
      <c r="Y44" s="569"/>
      <c r="Z44" s="569"/>
      <c r="AA44" s="572"/>
    </row>
    <row r="45" spans="1:27" x14ac:dyDescent="0.2">
      <c r="A45" s="568"/>
      <c r="B45" s="569"/>
      <c r="C45" s="569"/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72"/>
    </row>
    <row r="46" spans="1:27" x14ac:dyDescent="0.2">
      <c r="A46" s="568"/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572"/>
    </row>
    <row r="47" spans="1:27" ht="13.5" thickBot="1" x14ac:dyDescent="0.25">
      <c r="A47" s="574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6"/>
    </row>
  </sheetData>
  <mergeCells count="58">
    <mergeCell ref="Z29:Z30"/>
    <mergeCell ref="AA29:AA30"/>
    <mergeCell ref="B30:D30"/>
    <mergeCell ref="B31:D31"/>
    <mergeCell ref="B32:D32"/>
    <mergeCell ref="B33:D33"/>
    <mergeCell ref="Z25:Z28"/>
    <mergeCell ref="AA25:AA28"/>
    <mergeCell ref="B26:D26"/>
    <mergeCell ref="B27:D27"/>
    <mergeCell ref="B28:D28"/>
    <mergeCell ref="B29:D29"/>
    <mergeCell ref="V29:V30"/>
    <mergeCell ref="W29:W30"/>
    <mergeCell ref="X29:X30"/>
    <mergeCell ref="Y29:Y30"/>
    <mergeCell ref="B24:D24"/>
    <mergeCell ref="B25:D25"/>
    <mergeCell ref="V25:V28"/>
    <mergeCell ref="W25:W28"/>
    <mergeCell ref="X25:X28"/>
    <mergeCell ref="Y25:Y28"/>
    <mergeCell ref="B18:D18"/>
    <mergeCell ref="B19:D19"/>
    <mergeCell ref="B20:D20"/>
    <mergeCell ref="B21:D21"/>
    <mergeCell ref="B22:D22"/>
    <mergeCell ref="B23:D23"/>
    <mergeCell ref="B12:D12"/>
    <mergeCell ref="B13:D13"/>
    <mergeCell ref="B14:D14"/>
    <mergeCell ref="B15:D15"/>
    <mergeCell ref="B16:D16"/>
    <mergeCell ref="B17:D17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V3"/>
    <mergeCell ref="W1:AA1"/>
    <mergeCell ref="W2:AA2"/>
    <mergeCell ref="W3:AA3"/>
    <mergeCell ref="D5:F5"/>
    <mergeCell ref="G5:H5"/>
    <mergeCell ref="I5:AA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1" orientation="landscape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"/>
  <sheetViews>
    <sheetView zoomScale="90" zoomScaleNormal="90" workbookViewId="0">
      <pane ySplit="10" topLeftCell="A11" activePane="bottomLeft" state="frozen"/>
      <selection pane="bottomLeft" sqref="A1:E3"/>
    </sheetView>
  </sheetViews>
  <sheetFormatPr baseColWidth="10" defaultRowHeight="15" x14ac:dyDescent="0.25"/>
  <cols>
    <col min="1" max="1" width="2.42578125" customWidth="1"/>
    <col min="3" max="3" width="5.5703125" customWidth="1"/>
    <col min="4" max="4" width="12.85546875" customWidth="1"/>
    <col min="8" max="8" width="29.140625" bestFit="1" customWidth="1"/>
    <col min="10" max="11" width="3.42578125" customWidth="1"/>
    <col min="12" max="12" width="3.140625" customWidth="1"/>
    <col min="13" max="13" width="4.140625" customWidth="1"/>
    <col min="14" max="14" width="3.42578125" customWidth="1"/>
    <col min="15" max="15" width="3.5703125" customWidth="1"/>
    <col min="16" max="17" width="4" customWidth="1"/>
    <col min="18" max="18" width="3.7109375" customWidth="1"/>
    <col min="19" max="19" width="4.28515625" customWidth="1"/>
    <col min="20" max="20" width="3.85546875" customWidth="1"/>
    <col min="21" max="21" width="4.42578125" customWidth="1"/>
  </cols>
  <sheetData>
    <row r="1" spans="1:27" ht="17.25" thickBot="1" x14ac:dyDescent="0.3">
      <c r="A1" s="100"/>
      <c r="B1" s="101"/>
      <c r="C1" s="101"/>
      <c r="D1" s="101"/>
      <c r="E1" s="102"/>
      <c r="F1" s="109" t="s">
        <v>30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1"/>
      <c r="W1" s="118" t="s">
        <v>0</v>
      </c>
      <c r="X1" s="119"/>
      <c r="Y1" s="119"/>
      <c r="Z1" s="119"/>
      <c r="AA1" s="120"/>
    </row>
    <row r="2" spans="1:27" ht="17.25" thickBot="1" x14ac:dyDescent="0.3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4"/>
      <c r="W2" s="118" t="s">
        <v>26</v>
      </c>
      <c r="X2" s="119"/>
      <c r="Y2" s="119"/>
      <c r="Z2" s="119"/>
      <c r="AA2" s="120"/>
    </row>
    <row r="3" spans="1:27" ht="27.75" customHeight="1" thickBot="1" x14ac:dyDescent="0.3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18" t="s">
        <v>27</v>
      </c>
      <c r="X3" s="119"/>
      <c r="Y3" s="119"/>
      <c r="Z3" s="119"/>
      <c r="AA3" s="120"/>
    </row>
    <row r="4" spans="1:27" ht="7.5" customHeight="1" x14ac:dyDescent="0.3">
      <c r="A4" s="192"/>
      <c r="B4" s="192"/>
      <c r="C4" s="192"/>
      <c r="D4" s="192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1"/>
      <c r="X4" s="191"/>
      <c r="Y4" s="191"/>
      <c r="Z4" s="191"/>
      <c r="AA4" s="191"/>
    </row>
    <row r="5" spans="1:27" x14ac:dyDescent="0.25">
      <c r="A5" s="195"/>
      <c r="B5" s="196" t="s">
        <v>1</v>
      </c>
      <c r="C5" s="195"/>
      <c r="D5" s="197" t="s">
        <v>2</v>
      </c>
      <c r="E5" s="197"/>
      <c r="F5" s="197"/>
      <c r="G5" s="198" t="s">
        <v>3</v>
      </c>
      <c r="H5" s="198"/>
      <c r="I5" s="199" t="s">
        <v>4</v>
      </c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16.5" x14ac:dyDescent="0.25">
      <c r="A6" s="201"/>
      <c r="B6" s="84">
        <v>2020</v>
      </c>
      <c r="C6" s="4"/>
      <c r="D6" s="121" t="s">
        <v>215</v>
      </c>
      <c r="E6" s="121"/>
      <c r="F6" s="121"/>
      <c r="G6" s="122" t="s">
        <v>216</v>
      </c>
      <c r="H6" s="123"/>
      <c r="I6" s="121" t="s">
        <v>217</v>
      </c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</row>
    <row r="7" spans="1:27" ht="17.25" thickBot="1" x14ac:dyDescent="0.35">
      <c r="A7" s="193"/>
      <c r="B7" s="193"/>
      <c r="C7" s="193"/>
      <c r="D7" s="203"/>
      <c r="E7" s="203"/>
      <c r="F7" s="203"/>
      <c r="G7" s="203"/>
      <c r="H7" s="203"/>
      <c r="I7" s="20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1"/>
      <c r="X7" s="191"/>
      <c r="Y7" s="191"/>
      <c r="Z7" s="191"/>
      <c r="AA7" s="191"/>
    </row>
    <row r="8" spans="1:27" ht="15.75" thickBot="1" x14ac:dyDescent="0.3">
      <c r="A8" s="318" t="s">
        <v>5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20"/>
    </row>
    <row r="9" spans="1:27" ht="18" customHeight="1" x14ac:dyDescent="0.25">
      <c r="A9" s="321" t="s">
        <v>6</v>
      </c>
      <c r="B9" s="322"/>
      <c r="C9" s="322"/>
      <c r="D9" s="323"/>
      <c r="E9" s="324" t="s">
        <v>7</v>
      </c>
      <c r="F9" s="324" t="s">
        <v>8</v>
      </c>
      <c r="G9" s="324" t="s">
        <v>58</v>
      </c>
      <c r="H9" s="324" t="s">
        <v>94</v>
      </c>
      <c r="I9" s="325" t="s">
        <v>9</v>
      </c>
      <c r="J9" s="326" t="s">
        <v>28</v>
      </c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7" t="s">
        <v>10</v>
      </c>
      <c r="W9" s="133" t="s">
        <v>37</v>
      </c>
      <c r="X9" s="134"/>
      <c r="Y9" s="134"/>
      <c r="Z9" s="134"/>
      <c r="AA9" s="93" t="s">
        <v>29</v>
      </c>
    </row>
    <row r="10" spans="1:27" ht="18" customHeight="1" thickBot="1" x14ac:dyDescent="0.3">
      <c r="A10" s="5" t="s">
        <v>11</v>
      </c>
      <c r="B10" s="328" t="s">
        <v>12</v>
      </c>
      <c r="C10" s="329"/>
      <c r="D10" s="330"/>
      <c r="E10" s="331"/>
      <c r="F10" s="331"/>
      <c r="G10" s="331"/>
      <c r="H10" s="331"/>
      <c r="I10" s="332"/>
      <c r="J10" s="333" t="s">
        <v>13</v>
      </c>
      <c r="K10" s="333" t="s">
        <v>14</v>
      </c>
      <c r="L10" s="333" t="s">
        <v>15</v>
      </c>
      <c r="M10" s="333" t="s">
        <v>16</v>
      </c>
      <c r="N10" s="333" t="s">
        <v>17</v>
      </c>
      <c r="O10" s="333" t="s">
        <v>18</v>
      </c>
      <c r="P10" s="333" t="s">
        <v>19</v>
      </c>
      <c r="Q10" s="333" t="s">
        <v>20</v>
      </c>
      <c r="R10" s="333" t="s">
        <v>21</v>
      </c>
      <c r="S10" s="333" t="s">
        <v>22</v>
      </c>
      <c r="T10" s="333" t="s">
        <v>23</v>
      </c>
      <c r="U10" s="333" t="s">
        <v>24</v>
      </c>
      <c r="V10" s="334"/>
      <c r="W10" s="1" t="s">
        <v>36</v>
      </c>
      <c r="X10" s="1" t="s">
        <v>38</v>
      </c>
      <c r="Y10" s="1" t="s">
        <v>39</v>
      </c>
      <c r="Z10" s="1" t="s">
        <v>40</v>
      </c>
      <c r="AA10" s="94"/>
    </row>
    <row r="11" spans="1:27" ht="120" customHeight="1" x14ac:dyDescent="0.25">
      <c r="A11" s="335">
        <v>1</v>
      </c>
      <c r="B11" s="577" t="s">
        <v>218</v>
      </c>
      <c r="C11" s="578"/>
      <c r="D11" s="579"/>
      <c r="E11" s="363" t="s">
        <v>25</v>
      </c>
      <c r="F11" s="340" t="s">
        <v>219</v>
      </c>
      <c r="G11" s="580" t="s">
        <v>220</v>
      </c>
      <c r="H11" s="580" t="s">
        <v>220</v>
      </c>
      <c r="I11" s="340" t="s">
        <v>221</v>
      </c>
      <c r="J11" s="343"/>
      <c r="K11" s="343"/>
      <c r="L11" s="343"/>
      <c r="M11" s="344"/>
      <c r="N11" s="344"/>
      <c r="O11" s="344"/>
      <c r="P11" s="344"/>
      <c r="Q11" s="344"/>
      <c r="R11" s="344"/>
      <c r="S11" s="344"/>
      <c r="T11" s="344"/>
      <c r="U11" s="344"/>
      <c r="V11" s="581"/>
      <c r="W11" s="582"/>
      <c r="X11" s="581"/>
      <c r="Y11" s="583"/>
      <c r="Z11" s="584"/>
      <c r="AA11" s="585"/>
    </row>
    <row r="12" spans="1:27" ht="16.5" x14ac:dyDescent="0.25">
      <c r="A12" s="348">
        <v>2</v>
      </c>
      <c r="B12" s="586" t="s">
        <v>222</v>
      </c>
      <c r="C12" s="586"/>
      <c r="D12" s="586"/>
      <c r="E12" s="363" t="s">
        <v>25</v>
      </c>
      <c r="F12" s="340" t="s">
        <v>219</v>
      </c>
      <c r="G12" s="580" t="s">
        <v>220</v>
      </c>
      <c r="H12" s="580" t="s">
        <v>220</v>
      </c>
      <c r="I12" s="587" t="s">
        <v>223</v>
      </c>
      <c r="J12" s="358"/>
      <c r="K12" s="358"/>
      <c r="L12" s="358"/>
      <c r="M12" s="357"/>
      <c r="N12" s="357"/>
      <c r="O12" s="357"/>
      <c r="P12" s="357"/>
      <c r="Q12" s="357"/>
      <c r="R12" s="357"/>
      <c r="S12" s="357"/>
      <c r="T12" s="357"/>
      <c r="U12" s="357"/>
      <c r="V12" s="588"/>
      <c r="W12" s="589"/>
      <c r="X12" s="583"/>
      <c r="Y12" s="430"/>
      <c r="Z12" s="317"/>
      <c r="AA12" s="590"/>
    </row>
    <row r="13" spans="1:27" ht="38.25" customHeight="1" x14ac:dyDescent="0.25">
      <c r="A13" s="591">
        <v>3</v>
      </c>
      <c r="B13" s="592" t="s">
        <v>224</v>
      </c>
      <c r="C13" s="593"/>
      <c r="D13" s="594"/>
      <c r="E13" s="363" t="s">
        <v>25</v>
      </c>
      <c r="F13" s="340" t="s">
        <v>219</v>
      </c>
      <c r="G13" s="580" t="s">
        <v>220</v>
      </c>
      <c r="H13" s="580" t="s">
        <v>220</v>
      </c>
      <c r="I13" s="587" t="s">
        <v>225</v>
      </c>
      <c r="J13" s="358"/>
      <c r="K13" s="357"/>
      <c r="L13" s="357"/>
      <c r="M13" s="357"/>
      <c r="N13" s="357"/>
      <c r="O13" s="357"/>
      <c r="P13" s="357"/>
      <c r="Q13" s="359"/>
      <c r="R13" s="359"/>
      <c r="S13" s="359"/>
      <c r="T13" s="359"/>
      <c r="U13" s="359"/>
      <c r="V13" s="588"/>
      <c r="W13" s="589"/>
      <c r="X13" s="430"/>
      <c r="Y13" s="430"/>
      <c r="Z13" s="317"/>
      <c r="AA13" s="590"/>
    </row>
    <row r="14" spans="1:27" ht="74.25" customHeight="1" x14ac:dyDescent="0.25">
      <c r="A14" s="595">
        <v>4</v>
      </c>
      <c r="B14" s="596" t="s">
        <v>226</v>
      </c>
      <c r="C14" s="597"/>
      <c r="D14" s="598"/>
      <c r="E14" s="363" t="s">
        <v>25</v>
      </c>
      <c r="F14" s="340" t="s">
        <v>219</v>
      </c>
      <c r="G14" s="580" t="s">
        <v>220</v>
      </c>
      <c r="H14" s="580" t="s">
        <v>220</v>
      </c>
      <c r="I14" s="599" t="s">
        <v>227</v>
      </c>
      <c r="J14" s="359"/>
      <c r="K14" s="359"/>
      <c r="L14" s="359"/>
      <c r="M14" s="600"/>
      <c r="N14" s="600"/>
      <c r="O14" s="359"/>
      <c r="P14" s="359"/>
      <c r="Q14" s="359"/>
      <c r="R14" s="359"/>
      <c r="S14" s="359"/>
      <c r="T14" s="359"/>
      <c r="U14" s="359"/>
      <c r="V14" s="588"/>
      <c r="W14" s="589"/>
      <c r="X14" s="430"/>
      <c r="Y14" s="430"/>
      <c r="Z14" s="430"/>
      <c r="AA14" s="601"/>
    </row>
    <row r="15" spans="1:27" ht="27.75" thickBot="1" x14ac:dyDescent="0.3">
      <c r="A15" s="591">
        <v>5</v>
      </c>
      <c r="B15" s="602" t="s">
        <v>228</v>
      </c>
      <c r="C15" s="603"/>
      <c r="D15" s="604"/>
      <c r="E15" s="605" t="s">
        <v>25</v>
      </c>
      <c r="F15" s="606" t="s">
        <v>219</v>
      </c>
      <c r="G15" s="607" t="s">
        <v>220</v>
      </c>
      <c r="H15" s="607">
        <v>96898265119</v>
      </c>
      <c r="I15" s="606" t="s">
        <v>229</v>
      </c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9"/>
      <c r="W15" s="610"/>
      <c r="X15" s="583"/>
      <c r="Y15" s="611"/>
      <c r="Z15" s="612"/>
      <c r="AA15" s="613"/>
    </row>
    <row r="16" spans="1:27" ht="16.5" x14ac:dyDescent="0.3">
      <c r="A16" s="382"/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294" t="e">
        <f>AVERAGE(W11:W15)</f>
        <v>#DIV/0!</v>
      </c>
      <c r="X16" s="294" t="e">
        <f>AVERAGE(X11:X15)</f>
        <v>#DIV/0!</v>
      </c>
      <c r="Y16" s="294" t="e">
        <f>AVERAGE(Y11:Y15)</f>
        <v>#DIV/0!</v>
      </c>
      <c r="Z16" s="294" t="e">
        <f>AVERAGE(Z11:Z15)</f>
        <v>#DIV/0!</v>
      </c>
      <c r="AA16" s="296"/>
    </row>
    <row r="17" spans="1:27" ht="16.5" x14ac:dyDescent="0.3">
      <c r="A17" s="297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48" t="s">
        <v>45</v>
      </c>
      <c r="X17" s="384" t="e">
        <f>W16</f>
        <v>#DIV/0!</v>
      </c>
      <c r="Y17" s="298"/>
      <c r="Z17" s="298"/>
      <c r="AA17" s="303"/>
    </row>
    <row r="18" spans="1:27" ht="16.5" x14ac:dyDescent="0.3">
      <c r="A18" s="297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48" t="s">
        <v>46</v>
      </c>
      <c r="X18" s="384">
        <v>1</v>
      </c>
      <c r="Y18" s="298"/>
      <c r="Z18" s="298"/>
      <c r="AA18" s="303"/>
    </row>
    <row r="19" spans="1:27" ht="16.5" x14ac:dyDescent="0.3">
      <c r="A19" s="297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303"/>
    </row>
    <row r="20" spans="1:27" ht="16.5" x14ac:dyDescent="0.3">
      <c r="A20" s="297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303"/>
    </row>
    <row r="21" spans="1:27" ht="16.5" x14ac:dyDescent="0.3">
      <c r="A21" s="297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303"/>
    </row>
    <row r="22" spans="1:27" ht="16.5" x14ac:dyDescent="0.3">
      <c r="A22" s="297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303"/>
    </row>
    <row r="23" spans="1:27" ht="16.5" x14ac:dyDescent="0.3">
      <c r="A23" s="297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303"/>
    </row>
    <row r="24" spans="1:27" ht="16.5" x14ac:dyDescent="0.3">
      <c r="A24" s="297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303"/>
    </row>
    <row r="25" spans="1:27" ht="16.5" x14ac:dyDescent="0.3">
      <c r="A25" s="297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303"/>
    </row>
    <row r="26" spans="1:27" ht="16.5" x14ac:dyDescent="0.3">
      <c r="A26" s="297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303"/>
    </row>
    <row r="27" spans="1:27" ht="16.5" x14ac:dyDescent="0.3">
      <c r="A27" s="297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303"/>
    </row>
    <row r="28" spans="1:27" ht="16.5" x14ac:dyDescent="0.3">
      <c r="A28" s="297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303"/>
    </row>
    <row r="29" spans="1:27" ht="17.25" thickBot="1" x14ac:dyDescent="0.35">
      <c r="A29" s="304"/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8"/>
    </row>
  </sheetData>
  <mergeCells count="28">
    <mergeCell ref="B12:D12"/>
    <mergeCell ref="B13:D13"/>
    <mergeCell ref="B14:D14"/>
    <mergeCell ref="B15:D15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V3"/>
    <mergeCell ref="W1:AA1"/>
    <mergeCell ref="W2:AA2"/>
    <mergeCell ref="W3:AA3"/>
    <mergeCell ref="D5:F5"/>
    <mergeCell ref="G5:H5"/>
    <mergeCell ref="I5:AA5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"/>
  <sheetViews>
    <sheetView showGridLines="0" view="pageBreakPreview" zoomScaleNormal="90" zoomScaleSheetLayoutView="100" zoomScalePageLayoutView="200" workbookViewId="0">
      <pane ySplit="10" topLeftCell="A11" activePane="bottomLeft" state="frozen"/>
      <selection pane="bottomLeft" sqref="A1:E3"/>
    </sheetView>
  </sheetViews>
  <sheetFormatPr baseColWidth="10" defaultColWidth="11.42578125" defaultRowHeight="16.5" x14ac:dyDescent="0.3"/>
  <cols>
    <col min="1" max="1" width="3.5703125" style="484" customWidth="1"/>
    <col min="2" max="2" width="14.28515625" style="191" customWidth="1"/>
    <col min="3" max="3" width="7.7109375" style="191" customWidth="1"/>
    <col min="4" max="4" width="6" style="191" customWidth="1"/>
    <col min="5" max="5" width="10.5703125" style="191" customWidth="1"/>
    <col min="6" max="6" width="14.85546875" style="191" customWidth="1"/>
    <col min="7" max="7" width="10" style="485" customWidth="1"/>
    <col min="8" max="8" width="13.7109375" style="191" customWidth="1"/>
    <col min="9" max="9" width="13.85546875" style="191" customWidth="1"/>
    <col min="10" max="10" width="3.7109375" style="191" customWidth="1"/>
    <col min="11" max="13" width="4.140625" style="191" customWidth="1"/>
    <col min="14" max="14" width="4.42578125" style="191" customWidth="1"/>
    <col min="15" max="15" width="4" style="191" customWidth="1"/>
    <col min="16" max="16" width="3.42578125" style="191" customWidth="1"/>
    <col min="17" max="17" width="4.42578125" style="191" customWidth="1"/>
    <col min="18" max="18" width="5" style="191" customWidth="1"/>
    <col min="19" max="19" width="4.5703125" style="191" customWidth="1"/>
    <col min="20" max="20" width="4" style="191" customWidth="1"/>
    <col min="21" max="21" width="3.42578125" style="191" customWidth="1"/>
    <col min="22" max="22" width="28.28515625" style="191" customWidth="1"/>
    <col min="23" max="23" width="10.140625" style="191" customWidth="1"/>
    <col min="24" max="24" width="9" style="191" customWidth="1"/>
    <col min="25" max="25" width="8.85546875" style="191" customWidth="1"/>
    <col min="26" max="26" width="8.7109375" style="191" bestFit="1" customWidth="1"/>
    <col min="27" max="27" width="31.5703125" style="191" customWidth="1"/>
    <col min="28" max="16384" width="11.42578125" style="191"/>
  </cols>
  <sheetData>
    <row r="1" spans="1:27" ht="26.25" customHeight="1" thickBot="1" x14ac:dyDescent="0.35">
      <c r="A1" s="100"/>
      <c r="B1" s="101"/>
      <c r="C1" s="101"/>
      <c r="D1" s="101"/>
      <c r="E1" s="102"/>
      <c r="F1" s="109" t="s">
        <v>30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1"/>
      <c r="W1" s="118" t="s">
        <v>0</v>
      </c>
      <c r="X1" s="119"/>
      <c r="Y1" s="119"/>
      <c r="Z1" s="119"/>
      <c r="AA1" s="120"/>
    </row>
    <row r="2" spans="1:27" ht="26.25" customHeight="1" thickBot="1" x14ac:dyDescent="0.35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4"/>
      <c r="W2" s="118" t="s">
        <v>26</v>
      </c>
      <c r="X2" s="119"/>
      <c r="Y2" s="119"/>
      <c r="Z2" s="119"/>
      <c r="AA2" s="120"/>
    </row>
    <row r="3" spans="1:27" ht="24" customHeight="1" thickBot="1" x14ac:dyDescent="0.35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18" t="s">
        <v>27</v>
      </c>
      <c r="X3" s="119"/>
      <c r="Y3" s="119"/>
      <c r="Z3" s="119"/>
      <c r="AA3" s="120"/>
    </row>
    <row r="4" spans="1:27" ht="6" customHeight="1" x14ac:dyDescent="0.3">
      <c r="A4" s="83"/>
      <c r="B4" s="192"/>
      <c r="C4" s="192"/>
      <c r="D4" s="192"/>
      <c r="E4" s="192"/>
      <c r="F4" s="193"/>
      <c r="G4" s="454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7" ht="16.5" customHeight="1" x14ac:dyDescent="0.3">
      <c r="A5" s="455"/>
      <c r="B5" s="196" t="s">
        <v>1</v>
      </c>
      <c r="C5" s="195"/>
      <c r="D5" s="197" t="s">
        <v>2</v>
      </c>
      <c r="E5" s="197"/>
      <c r="F5" s="197"/>
      <c r="G5" s="198" t="s">
        <v>3</v>
      </c>
      <c r="H5" s="198"/>
      <c r="I5" s="198" t="s">
        <v>4</v>
      </c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</row>
    <row r="6" spans="1:27" ht="27" customHeight="1" x14ac:dyDescent="0.3">
      <c r="A6" s="456"/>
      <c r="B6" s="84">
        <v>2020</v>
      </c>
      <c r="C6" s="4"/>
      <c r="D6" s="121" t="s">
        <v>156</v>
      </c>
      <c r="E6" s="121"/>
      <c r="F6" s="121"/>
      <c r="G6" s="122" t="s">
        <v>157</v>
      </c>
      <c r="H6" s="123"/>
      <c r="I6" s="457" t="s">
        <v>158</v>
      </c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</row>
    <row r="7" spans="1:27" ht="5.25" customHeight="1" thickBot="1" x14ac:dyDescent="0.35">
      <c r="A7" s="458"/>
      <c r="B7" s="193"/>
      <c r="C7" s="193"/>
      <c r="D7" s="203"/>
      <c r="E7" s="203"/>
      <c r="F7" s="203"/>
      <c r="G7" s="459"/>
      <c r="H7" s="203"/>
      <c r="I7" s="20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</row>
    <row r="8" spans="1:27" ht="15.75" customHeight="1" thickBot="1" x14ac:dyDescent="0.35">
      <c r="A8" s="318" t="s">
        <v>5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20"/>
    </row>
    <row r="9" spans="1:27" ht="25.5" customHeight="1" x14ac:dyDescent="0.3">
      <c r="A9" s="321" t="s">
        <v>6</v>
      </c>
      <c r="B9" s="322"/>
      <c r="C9" s="322"/>
      <c r="D9" s="323"/>
      <c r="E9" s="324" t="s">
        <v>7</v>
      </c>
      <c r="F9" s="324" t="s">
        <v>8</v>
      </c>
      <c r="G9" s="460" t="s">
        <v>58</v>
      </c>
      <c r="H9" s="324" t="s">
        <v>159</v>
      </c>
      <c r="I9" s="325" t="s">
        <v>9</v>
      </c>
      <c r="J9" s="326" t="s">
        <v>28</v>
      </c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7" t="s">
        <v>10</v>
      </c>
      <c r="W9" s="133" t="s">
        <v>37</v>
      </c>
      <c r="X9" s="134"/>
      <c r="Y9" s="134"/>
      <c r="Z9" s="134"/>
      <c r="AA9" s="93" t="s">
        <v>29</v>
      </c>
    </row>
    <row r="10" spans="1:27" ht="17.25" customHeight="1" thickBot="1" x14ac:dyDescent="0.35">
      <c r="A10" s="5" t="s">
        <v>11</v>
      </c>
      <c r="B10" s="328" t="s">
        <v>12</v>
      </c>
      <c r="C10" s="329"/>
      <c r="D10" s="330"/>
      <c r="E10" s="331"/>
      <c r="F10" s="331"/>
      <c r="G10" s="461"/>
      <c r="H10" s="331"/>
      <c r="I10" s="332"/>
      <c r="J10" s="333" t="s">
        <v>13</v>
      </c>
      <c r="K10" s="333" t="s">
        <v>14</v>
      </c>
      <c r="L10" s="333" t="s">
        <v>15</v>
      </c>
      <c r="M10" s="333" t="s">
        <v>16</v>
      </c>
      <c r="N10" s="333" t="s">
        <v>17</v>
      </c>
      <c r="O10" s="333" t="s">
        <v>18</v>
      </c>
      <c r="P10" s="333" t="s">
        <v>19</v>
      </c>
      <c r="Q10" s="333" t="s">
        <v>20</v>
      </c>
      <c r="R10" s="333" t="s">
        <v>21</v>
      </c>
      <c r="S10" s="333" t="s">
        <v>22</v>
      </c>
      <c r="T10" s="333" t="s">
        <v>23</v>
      </c>
      <c r="U10" s="333" t="s">
        <v>24</v>
      </c>
      <c r="V10" s="334"/>
      <c r="W10" s="1" t="s">
        <v>36</v>
      </c>
      <c r="X10" s="1" t="s">
        <v>38</v>
      </c>
      <c r="Y10" s="1" t="s">
        <v>39</v>
      </c>
      <c r="Z10" s="1" t="s">
        <v>40</v>
      </c>
      <c r="AA10" s="94"/>
    </row>
    <row r="11" spans="1:27" ht="59.25" customHeight="1" x14ac:dyDescent="0.3">
      <c r="A11" s="25">
        <v>1</v>
      </c>
      <c r="B11" s="462" t="s">
        <v>214</v>
      </c>
      <c r="C11" s="462"/>
      <c r="D11" s="462"/>
      <c r="E11" s="463" t="s">
        <v>25</v>
      </c>
      <c r="F11" s="464" t="s">
        <v>160</v>
      </c>
      <c r="G11" s="465" t="s">
        <v>25</v>
      </c>
      <c r="H11" s="463" t="s">
        <v>25</v>
      </c>
      <c r="I11" s="464" t="s">
        <v>161</v>
      </c>
      <c r="J11" s="466"/>
      <c r="K11" s="467"/>
      <c r="L11" s="468"/>
      <c r="M11" s="469"/>
      <c r="N11" s="469"/>
      <c r="O11" s="470"/>
      <c r="P11" s="469"/>
      <c r="Q11" s="469"/>
      <c r="R11" s="470"/>
      <c r="S11" s="469"/>
      <c r="T11" s="469"/>
      <c r="U11" s="470"/>
      <c r="V11" s="471"/>
      <c r="W11" s="472"/>
      <c r="X11" s="473"/>
      <c r="Y11" s="473"/>
      <c r="Z11" s="473"/>
      <c r="AA11" s="474"/>
    </row>
    <row r="12" spans="1:27" ht="59.25" customHeight="1" thickBot="1" x14ac:dyDescent="0.35">
      <c r="A12" s="25">
        <v>2</v>
      </c>
      <c r="B12" s="462" t="s">
        <v>213</v>
      </c>
      <c r="C12" s="462"/>
      <c r="D12" s="462"/>
      <c r="E12" s="463" t="s">
        <v>25</v>
      </c>
      <c r="F12" s="464" t="s">
        <v>160</v>
      </c>
      <c r="G12" s="465" t="s">
        <v>25</v>
      </c>
      <c r="H12" s="463" t="s">
        <v>25</v>
      </c>
      <c r="I12" s="464" t="s">
        <v>161</v>
      </c>
      <c r="J12" s="466"/>
      <c r="K12" s="467"/>
      <c r="L12" s="468"/>
      <c r="M12" s="469"/>
      <c r="N12" s="469"/>
      <c r="O12" s="470"/>
      <c r="P12" s="469"/>
      <c r="Q12" s="469"/>
      <c r="R12" s="470"/>
      <c r="S12" s="469"/>
      <c r="T12" s="469"/>
      <c r="U12" s="470"/>
      <c r="V12" s="471"/>
      <c r="W12" s="472"/>
      <c r="X12" s="473"/>
      <c r="Y12" s="473"/>
      <c r="Z12" s="473"/>
      <c r="AA12" s="474"/>
    </row>
    <row r="13" spans="1:27" x14ac:dyDescent="0.3">
      <c r="A13" s="475"/>
      <c r="B13" s="383"/>
      <c r="C13" s="383"/>
      <c r="D13" s="383"/>
      <c r="E13" s="476"/>
      <c r="F13" s="383"/>
      <c r="G13" s="477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478" t="e">
        <f>AVERAGE(W12:W12)</f>
        <v>#DIV/0!</v>
      </c>
      <c r="X13" s="478" t="e">
        <f>AVERAGE(X12)</f>
        <v>#DIV/0!</v>
      </c>
      <c r="Y13" s="478" t="e">
        <f>AVERAGE(Y12)</f>
        <v>#DIV/0!</v>
      </c>
      <c r="Z13" s="478" t="e">
        <f>AVERAGE(Z12)</f>
        <v>#DIV/0!</v>
      </c>
      <c r="AA13" s="296"/>
    </row>
    <row r="14" spans="1:27" x14ac:dyDescent="0.3">
      <c r="A14" s="479"/>
      <c r="B14" s="298"/>
      <c r="C14" s="298"/>
      <c r="D14" s="298"/>
      <c r="E14" s="480"/>
      <c r="F14" s="298"/>
      <c r="G14" s="481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48" t="s">
        <v>45</v>
      </c>
      <c r="X14" s="384" t="e">
        <f>Z13</f>
        <v>#DIV/0!</v>
      </c>
      <c r="Y14" s="298"/>
      <c r="Z14" s="298"/>
      <c r="AA14" s="303"/>
    </row>
    <row r="15" spans="1:27" x14ac:dyDescent="0.3">
      <c r="A15" s="479"/>
      <c r="B15" s="298"/>
      <c r="C15" s="298"/>
      <c r="D15" s="298"/>
      <c r="E15" s="480"/>
      <c r="F15" s="298"/>
      <c r="G15" s="481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48" t="s">
        <v>46</v>
      </c>
      <c r="X15" s="384">
        <v>1</v>
      </c>
      <c r="Y15" s="298"/>
      <c r="Z15" s="298"/>
      <c r="AA15" s="303"/>
    </row>
    <row r="16" spans="1:27" x14ac:dyDescent="0.3">
      <c r="A16" s="479"/>
      <c r="B16" s="298"/>
      <c r="C16" s="298"/>
      <c r="D16" s="298"/>
      <c r="E16" s="298"/>
      <c r="F16" s="298"/>
      <c r="G16" s="481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303"/>
    </row>
    <row r="17" spans="1:27" x14ac:dyDescent="0.3">
      <c r="A17" s="479"/>
      <c r="B17" s="298"/>
      <c r="C17" s="298"/>
      <c r="D17" s="298"/>
      <c r="E17" s="298"/>
      <c r="F17" s="298"/>
      <c r="G17" s="481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303"/>
    </row>
    <row r="18" spans="1:27" x14ac:dyDescent="0.3">
      <c r="A18" s="479"/>
      <c r="B18" s="298"/>
      <c r="C18" s="298"/>
      <c r="D18" s="298"/>
      <c r="E18" s="298"/>
      <c r="F18" s="298"/>
      <c r="G18" s="481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303"/>
    </row>
    <row r="19" spans="1:27" x14ac:dyDescent="0.3">
      <c r="A19" s="479"/>
      <c r="B19" s="298"/>
      <c r="C19" s="298"/>
      <c r="D19" s="298"/>
      <c r="E19" s="298"/>
      <c r="F19" s="298"/>
      <c r="G19" s="481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303"/>
    </row>
    <row r="20" spans="1:27" x14ac:dyDescent="0.3">
      <c r="A20" s="479"/>
      <c r="B20" s="298"/>
      <c r="C20" s="298"/>
      <c r="D20" s="298"/>
      <c r="E20" s="298"/>
      <c r="F20" s="298"/>
      <c r="G20" s="481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303"/>
    </row>
    <row r="21" spans="1:27" x14ac:dyDescent="0.3">
      <c r="A21" s="479"/>
      <c r="B21" s="298"/>
      <c r="C21" s="298"/>
      <c r="D21" s="298"/>
      <c r="E21" s="298"/>
      <c r="F21" s="298"/>
      <c r="G21" s="481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303"/>
    </row>
    <row r="22" spans="1:27" x14ac:dyDescent="0.3">
      <c r="A22" s="479"/>
      <c r="B22" s="298"/>
      <c r="C22" s="298"/>
      <c r="D22" s="298"/>
      <c r="E22" s="298"/>
      <c r="F22" s="298"/>
      <c r="G22" s="481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303"/>
    </row>
    <row r="23" spans="1:27" ht="17.25" thickBot="1" x14ac:dyDescent="0.35">
      <c r="A23" s="482"/>
      <c r="B23" s="305"/>
      <c r="C23" s="305"/>
      <c r="D23" s="305"/>
      <c r="E23" s="305"/>
      <c r="F23" s="305"/>
      <c r="G23" s="483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8"/>
    </row>
  </sheetData>
  <mergeCells count="25">
    <mergeCell ref="B12:D12"/>
    <mergeCell ref="B11:D11"/>
    <mergeCell ref="J9:U9"/>
    <mergeCell ref="V9:V10"/>
    <mergeCell ref="W9:Z9"/>
    <mergeCell ref="AA9:AA10"/>
    <mergeCell ref="B10:D10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V3"/>
    <mergeCell ref="W1:AA1"/>
    <mergeCell ref="W2:AA2"/>
    <mergeCell ref="W3:AA3"/>
    <mergeCell ref="D5:F5"/>
    <mergeCell ref="G5:H5"/>
    <mergeCell ref="I5:AA5"/>
  </mergeCells>
  <printOptions horizontalCentered="1"/>
  <pageMargins left="0.31496062992125984" right="0.31496062992125984" top="0.74803149606299213" bottom="0.74803149606299213" header="0.31496062992125984" footer="0.31496062992125984"/>
  <pageSetup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"/>
  <sheetViews>
    <sheetView showGridLines="0" zoomScale="90" zoomScaleNormal="90" zoomScaleSheetLayoutView="100" zoomScalePageLayoutView="200" workbookViewId="0">
      <pane ySplit="10" topLeftCell="A11" activePane="bottomLeft" state="frozen"/>
      <selection pane="bottomLeft" activeCell="X15" sqref="X15"/>
    </sheetView>
  </sheetViews>
  <sheetFormatPr baseColWidth="10" defaultColWidth="11.42578125" defaultRowHeight="16.5" x14ac:dyDescent="0.3"/>
  <cols>
    <col min="1" max="1" width="3.7109375" style="191" customWidth="1"/>
    <col min="2" max="2" width="14.28515625" style="191" customWidth="1"/>
    <col min="3" max="3" width="11.85546875" style="191" customWidth="1"/>
    <col min="4" max="4" width="9" style="191" customWidth="1"/>
    <col min="5" max="5" width="14.42578125" style="191" customWidth="1"/>
    <col min="6" max="6" width="18.140625" style="191" customWidth="1"/>
    <col min="7" max="7" width="13.7109375" style="191" customWidth="1"/>
    <col min="8" max="8" width="17.140625" style="191" customWidth="1"/>
    <col min="9" max="9" width="11.140625" style="191" customWidth="1"/>
    <col min="10" max="10" width="3.85546875" style="191" customWidth="1"/>
    <col min="11" max="11" width="3.7109375" style="191" customWidth="1"/>
    <col min="12" max="12" width="4.5703125" style="191" customWidth="1"/>
    <col min="13" max="14" width="4.140625" style="191" customWidth="1"/>
    <col min="15" max="15" width="3.7109375" style="191" customWidth="1"/>
    <col min="16" max="16" width="3.42578125" style="191" customWidth="1"/>
    <col min="17" max="17" width="4" style="191" customWidth="1"/>
    <col min="18" max="18" width="4.85546875" style="191" customWidth="1"/>
    <col min="19" max="19" width="3.5703125" style="191" customWidth="1"/>
    <col min="20" max="20" width="3.85546875" style="191" customWidth="1"/>
    <col min="21" max="21" width="3.42578125" style="191" customWidth="1"/>
    <col min="22" max="22" width="16.5703125" style="191" hidden="1" customWidth="1"/>
    <col min="23" max="25" width="11.42578125" style="191"/>
    <col min="26" max="26" width="10.42578125" style="191" bestFit="1" customWidth="1"/>
    <col min="27" max="27" width="37.42578125" style="191" customWidth="1"/>
    <col min="28" max="16384" width="11.42578125" style="191"/>
  </cols>
  <sheetData>
    <row r="1" spans="1:27" ht="24" customHeight="1" thickBot="1" x14ac:dyDescent="0.35">
      <c r="A1" s="100"/>
      <c r="B1" s="101"/>
      <c r="C1" s="101"/>
      <c r="D1" s="101"/>
      <c r="E1" s="102"/>
      <c r="F1" s="109" t="s">
        <v>30</v>
      </c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1"/>
      <c r="W1" s="118" t="s">
        <v>0</v>
      </c>
      <c r="X1" s="119"/>
      <c r="Y1" s="119"/>
      <c r="Z1" s="119"/>
      <c r="AA1" s="120"/>
    </row>
    <row r="2" spans="1:27" ht="23.25" customHeight="1" thickBot="1" x14ac:dyDescent="0.35">
      <c r="A2" s="103"/>
      <c r="B2" s="104"/>
      <c r="C2" s="104"/>
      <c r="D2" s="104"/>
      <c r="E2" s="105"/>
      <c r="F2" s="112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4"/>
      <c r="W2" s="118" t="s">
        <v>26</v>
      </c>
      <c r="X2" s="119"/>
      <c r="Y2" s="119"/>
      <c r="Z2" s="119"/>
      <c r="AA2" s="120"/>
    </row>
    <row r="3" spans="1:27" ht="24" customHeight="1" thickBot="1" x14ac:dyDescent="0.35">
      <c r="A3" s="106"/>
      <c r="B3" s="107"/>
      <c r="C3" s="107"/>
      <c r="D3" s="107"/>
      <c r="E3" s="108"/>
      <c r="F3" s="115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7"/>
      <c r="W3" s="118" t="s">
        <v>27</v>
      </c>
      <c r="X3" s="119"/>
      <c r="Y3" s="119"/>
      <c r="Z3" s="119"/>
      <c r="AA3" s="120"/>
    </row>
    <row r="4" spans="1:27" ht="6" customHeight="1" x14ac:dyDescent="0.3">
      <c r="A4" s="192"/>
      <c r="B4" s="192"/>
      <c r="C4" s="192"/>
      <c r="D4" s="192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7" ht="14.25" customHeight="1" x14ac:dyDescent="0.3">
      <c r="A5" s="195"/>
      <c r="B5" s="196" t="s">
        <v>1</v>
      </c>
      <c r="C5" s="195"/>
      <c r="D5" s="197" t="s">
        <v>2</v>
      </c>
      <c r="E5" s="197"/>
      <c r="F5" s="197"/>
      <c r="G5" s="198" t="s">
        <v>3</v>
      </c>
      <c r="H5" s="198"/>
      <c r="I5" s="198" t="s">
        <v>4</v>
      </c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</row>
    <row r="6" spans="1:27" ht="30" customHeight="1" x14ac:dyDescent="0.3">
      <c r="A6" s="4"/>
      <c r="B6" s="84">
        <v>2020</v>
      </c>
      <c r="C6" s="4"/>
      <c r="D6" s="121" t="s">
        <v>91</v>
      </c>
      <c r="E6" s="121"/>
      <c r="F6" s="121"/>
      <c r="G6" s="122" t="s">
        <v>92</v>
      </c>
      <c r="H6" s="123"/>
      <c r="I6" s="121" t="s">
        <v>93</v>
      </c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</row>
    <row r="7" spans="1:27" ht="5.25" customHeight="1" thickBot="1" x14ac:dyDescent="0.35">
      <c r="A7" s="193"/>
      <c r="B7" s="193"/>
      <c r="C7" s="193"/>
      <c r="D7" s="203"/>
      <c r="E7" s="203"/>
      <c r="F7" s="203"/>
      <c r="G7" s="203"/>
      <c r="H7" s="203"/>
      <c r="I7" s="20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</row>
    <row r="8" spans="1:27" ht="17.25" thickBot="1" x14ac:dyDescent="0.35">
      <c r="A8" s="318" t="s">
        <v>5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20"/>
    </row>
    <row r="9" spans="1:27" ht="21.75" customHeight="1" x14ac:dyDescent="0.3">
      <c r="A9" s="321" t="s">
        <v>6</v>
      </c>
      <c r="B9" s="322"/>
      <c r="C9" s="322"/>
      <c r="D9" s="323"/>
      <c r="E9" s="324" t="s">
        <v>7</v>
      </c>
      <c r="F9" s="324" t="s">
        <v>8</v>
      </c>
      <c r="G9" s="324" t="s">
        <v>58</v>
      </c>
      <c r="H9" s="324" t="s">
        <v>94</v>
      </c>
      <c r="I9" s="325" t="s">
        <v>9</v>
      </c>
      <c r="J9" s="326" t="s">
        <v>28</v>
      </c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7" t="s">
        <v>10</v>
      </c>
      <c r="W9" s="133" t="s">
        <v>37</v>
      </c>
      <c r="X9" s="134"/>
      <c r="Y9" s="134"/>
      <c r="Z9" s="134"/>
      <c r="AA9" s="93" t="s">
        <v>29</v>
      </c>
    </row>
    <row r="10" spans="1:27" ht="18" customHeight="1" thickBot="1" x14ac:dyDescent="0.35">
      <c r="A10" s="5" t="s">
        <v>11</v>
      </c>
      <c r="B10" s="328" t="s">
        <v>12</v>
      </c>
      <c r="C10" s="329"/>
      <c r="D10" s="330"/>
      <c r="E10" s="331"/>
      <c r="F10" s="331"/>
      <c r="G10" s="331"/>
      <c r="H10" s="331"/>
      <c r="I10" s="332"/>
      <c r="J10" s="333" t="s">
        <v>13</v>
      </c>
      <c r="K10" s="333" t="s">
        <v>14</v>
      </c>
      <c r="L10" s="333" t="s">
        <v>15</v>
      </c>
      <c r="M10" s="333" t="s">
        <v>16</v>
      </c>
      <c r="N10" s="333" t="s">
        <v>17</v>
      </c>
      <c r="O10" s="333" t="s">
        <v>18</v>
      </c>
      <c r="P10" s="333" t="s">
        <v>19</v>
      </c>
      <c r="Q10" s="333" t="s">
        <v>20</v>
      </c>
      <c r="R10" s="333" t="s">
        <v>21</v>
      </c>
      <c r="S10" s="333" t="s">
        <v>22</v>
      </c>
      <c r="T10" s="333" t="s">
        <v>23</v>
      </c>
      <c r="U10" s="333" t="s">
        <v>24</v>
      </c>
      <c r="V10" s="334"/>
      <c r="W10" s="1" t="s">
        <v>36</v>
      </c>
      <c r="X10" s="1" t="s">
        <v>38</v>
      </c>
      <c r="Y10" s="1" t="s">
        <v>39</v>
      </c>
      <c r="Z10" s="1" t="s">
        <v>40</v>
      </c>
      <c r="AA10" s="94"/>
    </row>
    <row r="11" spans="1:27" ht="40.5" x14ac:dyDescent="0.3">
      <c r="A11" s="335">
        <v>1</v>
      </c>
      <c r="B11" s="336" t="s">
        <v>95</v>
      </c>
      <c r="C11" s="337"/>
      <c r="D11" s="338"/>
      <c r="E11" s="339" t="s">
        <v>25</v>
      </c>
      <c r="F11" s="340" t="s">
        <v>96</v>
      </c>
      <c r="G11" s="341">
        <v>0</v>
      </c>
      <c r="H11" s="342">
        <v>22120000</v>
      </c>
      <c r="I11" s="335" t="s">
        <v>25</v>
      </c>
      <c r="J11" s="343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5"/>
      <c r="W11" s="346"/>
      <c r="X11" s="346"/>
      <c r="Y11" s="346"/>
      <c r="Z11" s="346"/>
      <c r="AA11" s="347"/>
    </row>
    <row r="12" spans="1:27" x14ac:dyDescent="0.3">
      <c r="A12" s="348">
        <v>2</v>
      </c>
      <c r="B12" s="349" t="s">
        <v>97</v>
      </c>
      <c r="C12" s="350"/>
      <c r="D12" s="351"/>
      <c r="E12" s="352" t="s">
        <v>25</v>
      </c>
      <c r="F12" s="353" t="s">
        <v>98</v>
      </c>
      <c r="G12" s="354">
        <v>0</v>
      </c>
      <c r="H12" s="355" t="s">
        <v>25</v>
      </c>
      <c r="I12" s="356" t="s">
        <v>25</v>
      </c>
      <c r="J12" s="357"/>
      <c r="K12" s="357" t="s">
        <v>99</v>
      </c>
      <c r="L12" s="358"/>
      <c r="M12" s="359"/>
      <c r="N12" s="359"/>
      <c r="O12" s="359"/>
      <c r="P12" s="359"/>
      <c r="Q12" s="360"/>
      <c r="R12" s="360"/>
      <c r="S12" s="360"/>
      <c r="T12" s="360"/>
      <c r="U12" s="360"/>
      <c r="V12" s="361"/>
      <c r="W12" s="346"/>
      <c r="X12" s="346"/>
      <c r="Y12" s="346"/>
      <c r="Z12" s="346"/>
      <c r="AA12" s="259"/>
    </row>
    <row r="13" spans="1:27" x14ac:dyDescent="0.3">
      <c r="A13" s="335">
        <v>3</v>
      </c>
      <c r="B13" s="349" t="s">
        <v>100</v>
      </c>
      <c r="C13" s="350"/>
      <c r="D13" s="351"/>
      <c r="E13" s="352">
        <v>2</v>
      </c>
      <c r="F13" s="353" t="s">
        <v>101</v>
      </c>
      <c r="G13" s="354">
        <v>0</v>
      </c>
      <c r="H13" s="362">
        <v>15000000</v>
      </c>
      <c r="I13" s="356" t="s">
        <v>25</v>
      </c>
      <c r="J13" s="360"/>
      <c r="K13" s="359"/>
      <c r="L13" s="357"/>
      <c r="M13" s="357"/>
      <c r="N13" s="357"/>
      <c r="O13" s="357"/>
      <c r="P13" s="357"/>
      <c r="Q13" s="357"/>
      <c r="R13" s="357"/>
      <c r="S13" s="357"/>
      <c r="T13" s="360"/>
      <c r="U13" s="360"/>
      <c r="V13" s="361"/>
      <c r="W13" s="346"/>
      <c r="X13" s="346"/>
      <c r="Y13" s="346"/>
      <c r="Z13" s="346"/>
      <c r="AA13" s="259"/>
    </row>
    <row r="14" spans="1:27" x14ac:dyDescent="0.3">
      <c r="A14" s="348">
        <v>4</v>
      </c>
      <c r="B14" s="349" t="s">
        <v>102</v>
      </c>
      <c r="C14" s="350"/>
      <c r="D14" s="351"/>
      <c r="E14" s="352" t="s">
        <v>25</v>
      </c>
      <c r="F14" s="353" t="s">
        <v>103</v>
      </c>
      <c r="G14" s="354">
        <v>0</v>
      </c>
      <c r="H14" s="362">
        <v>15000000</v>
      </c>
      <c r="I14" s="356" t="s">
        <v>25</v>
      </c>
      <c r="J14" s="360"/>
      <c r="K14" s="359"/>
      <c r="L14" s="357"/>
      <c r="M14" s="357"/>
      <c r="N14" s="357"/>
      <c r="O14" s="357"/>
      <c r="P14" s="357"/>
      <c r="Q14" s="357"/>
      <c r="R14" s="357"/>
      <c r="S14" s="357"/>
      <c r="T14" s="360"/>
      <c r="U14" s="360"/>
      <c r="V14" s="361"/>
      <c r="W14" s="346"/>
      <c r="X14" s="346"/>
      <c r="Y14" s="346"/>
      <c r="Z14" s="346"/>
      <c r="AA14" s="259"/>
    </row>
    <row r="15" spans="1:27" ht="40.5" x14ac:dyDescent="0.3">
      <c r="A15" s="335">
        <v>5</v>
      </c>
      <c r="B15" s="349" t="s">
        <v>104</v>
      </c>
      <c r="C15" s="350"/>
      <c r="D15" s="351"/>
      <c r="E15" s="363" t="s">
        <v>25</v>
      </c>
      <c r="F15" s="364" t="s">
        <v>105</v>
      </c>
      <c r="G15" s="365" t="s">
        <v>25</v>
      </c>
      <c r="H15" s="366">
        <v>24000000</v>
      </c>
      <c r="I15" s="364" t="s">
        <v>106</v>
      </c>
      <c r="J15" s="367"/>
      <c r="K15" s="367"/>
      <c r="L15" s="344"/>
      <c r="M15" s="367"/>
      <c r="N15" s="344"/>
      <c r="O15" s="367"/>
      <c r="Q15" s="344"/>
      <c r="R15" s="344"/>
      <c r="T15" s="367"/>
      <c r="U15" s="367"/>
      <c r="V15" s="345"/>
      <c r="W15" s="346"/>
      <c r="X15" s="346"/>
      <c r="Y15" s="346"/>
      <c r="Z15" s="346"/>
      <c r="AA15" s="368"/>
    </row>
    <row r="16" spans="1:27" ht="40.5" x14ac:dyDescent="0.3">
      <c r="A16" s="348">
        <v>6</v>
      </c>
      <c r="B16" s="369" t="s">
        <v>107</v>
      </c>
      <c r="C16" s="370"/>
      <c r="D16" s="371"/>
      <c r="E16" s="372" t="s">
        <v>25</v>
      </c>
      <c r="F16" s="373" t="s">
        <v>108</v>
      </c>
      <c r="G16" s="374" t="s">
        <v>25</v>
      </c>
      <c r="H16" s="375">
        <v>8000000</v>
      </c>
      <c r="I16" s="376" t="s">
        <v>109</v>
      </c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8"/>
      <c r="W16" s="379"/>
      <c r="X16" s="379"/>
      <c r="Y16" s="379"/>
      <c r="Z16" s="379"/>
      <c r="AA16" s="380"/>
    </row>
    <row r="17" spans="1:27" ht="60" customHeight="1" thickBot="1" x14ac:dyDescent="0.35">
      <c r="A17" s="335">
        <v>7</v>
      </c>
      <c r="B17" s="349" t="s">
        <v>110</v>
      </c>
      <c r="C17" s="350"/>
      <c r="D17" s="351"/>
      <c r="E17" s="381" t="s">
        <v>25</v>
      </c>
      <c r="F17" s="340" t="s">
        <v>111</v>
      </c>
      <c r="G17" s="354">
        <v>0.7</v>
      </c>
      <c r="H17" s="362">
        <v>0</v>
      </c>
      <c r="I17" s="356" t="s">
        <v>112</v>
      </c>
      <c r="J17" s="367"/>
      <c r="K17" s="377"/>
      <c r="L17" s="377"/>
      <c r="M17" s="377"/>
      <c r="N17" s="377"/>
      <c r="O17" s="377"/>
      <c r="P17" s="343"/>
      <c r="Q17" s="343"/>
      <c r="R17" s="343"/>
      <c r="S17" s="343"/>
      <c r="T17" s="343"/>
      <c r="U17" s="343"/>
      <c r="V17" s="378"/>
      <c r="W17" s="346"/>
      <c r="X17" s="346"/>
      <c r="Y17" s="346"/>
      <c r="Z17" s="346"/>
      <c r="AA17" s="380"/>
    </row>
    <row r="18" spans="1:27" x14ac:dyDescent="0.3">
      <c r="A18" s="382"/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294" t="e">
        <f>AVERAGE(W11:W17)</f>
        <v>#DIV/0!</v>
      </c>
      <c r="X18" s="294" t="e">
        <f>AVERAGE(X11:X17)</f>
        <v>#DIV/0!</v>
      </c>
      <c r="Y18" s="294" t="e">
        <f>AVERAGE(Y11:Y17)</f>
        <v>#DIV/0!</v>
      </c>
      <c r="Z18" s="294" t="e">
        <f>AVERAGE(Z11:Z17)</f>
        <v>#DIV/0!</v>
      </c>
      <c r="AA18" s="296"/>
    </row>
    <row r="19" spans="1:27" x14ac:dyDescent="0.3">
      <c r="A19" s="297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48" t="s">
        <v>45</v>
      </c>
      <c r="X19" s="384" t="e">
        <f>Z18</f>
        <v>#DIV/0!</v>
      </c>
      <c r="Y19" s="298"/>
      <c r="Z19" s="298"/>
      <c r="AA19" s="303"/>
    </row>
    <row r="20" spans="1:27" x14ac:dyDescent="0.3">
      <c r="A20" s="297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48" t="s">
        <v>46</v>
      </c>
      <c r="X20" s="384">
        <v>1</v>
      </c>
      <c r="Y20" s="298"/>
      <c r="Z20" s="298"/>
      <c r="AA20" s="303"/>
    </row>
    <row r="21" spans="1:27" x14ac:dyDescent="0.3">
      <c r="A21" s="297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303"/>
    </row>
    <row r="22" spans="1:27" x14ac:dyDescent="0.3">
      <c r="A22" s="297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303"/>
    </row>
    <row r="23" spans="1:27" x14ac:dyDescent="0.3">
      <c r="A23" s="297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303"/>
    </row>
    <row r="24" spans="1:27" x14ac:dyDescent="0.3">
      <c r="A24" s="297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303"/>
    </row>
    <row r="25" spans="1:27" x14ac:dyDescent="0.3">
      <c r="A25" s="297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303"/>
    </row>
    <row r="26" spans="1:27" x14ac:dyDescent="0.3">
      <c r="A26" s="297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303"/>
    </row>
    <row r="27" spans="1:27" x14ac:dyDescent="0.3">
      <c r="A27" s="297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303"/>
    </row>
    <row r="28" spans="1:27" x14ac:dyDescent="0.3">
      <c r="A28" s="297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303"/>
    </row>
    <row r="29" spans="1:27" x14ac:dyDescent="0.3">
      <c r="A29" s="297"/>
      <c r="B29" s="298"/>
      <c r="C29" s="298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303"/>
    </row>
    <row r="30" spans="1:27" ht="17.25" thickBot="1" x14ac:dyDescent="0.35">
      <c r="A30" s="304"/>
      <c r="B30" s="305"/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8"/>
    </row>
  </sheetData>
  <protectedRanges>
    <protectedRange algorithmName="SHA-512" hashValue="iTr3waCnbLyiY6gOaYfi6jKm80dA5xVGsdqjTmnVhyz7qvDqr3t0zMianjbp430jlgdGDOyd5GnQtvgstpNTfA==" saltValue="GhTTE1qPKK42snuQl5NB3w==" spinCount="100000" sqref="V11:V14" name="Rango2"/>
    <protectedRange algorithmName="SHA-512" hashValue="iTr3waCnbLyiY6gOaYfi6jKm80dA5xVGsdqjTmnVhyz7qvDqr3t0zMianjbp430jlgdGDOyd5GnQtvgstpNTfA==" saltValue="GhTTE1qPKK42snuQl5NB3w==" spinCount="100000" sqref="A12:G12 A11:U11 J12:U12 E13:E14 A13:A17" name="Rango2_1_1"/>
    <protectedRange algorithmName="SHA-512" hashValue="iTr3waCnbLyiY6gOaYfi6jKm80dA5xVGsdqjTmnVhyz7qvDqr3t0zMianjbp430jlgdGDOyd5GnQtvgstpNTfA==" saltValue="GhTTE1qPKK42snuQl5NB3w==" spinCount="100000" sqref="V15:V17" name="Rango2_2_1"/>
    <protectedRange algorithmName="SHA-512" hashValue="iTr3waCnbLyiY6gOaYfi6jKm80dA5xVGsdqjTmnVhyz7qvDqr3t0zMianjbp430jlgdGDOyd5GnQtvgstpNTfA==" saltValue="GhTTE1qPKK42snuQl5NB3w==" spinCount="100000" sqref="B16:D16 Q15:R15 T15:U16 E15:O16 P16:S16" name="Rango2_1_1_2"/>
    <protectedRange algorithmName="SHA-512" hashValue="iTr3waCnbLyiY6gOaYfi6jKm80dA5xVGsdqjTmnVhyz7qvDqr3t0zMianjbp430jlgdGDOyd5GnQtvgstpNTfA==" saltValue="GhTTE1qPKK42snuQl5NB3w==" spinCount="100000" sqref="B17:H17 J17:U17" name="Rango2_1"/>
  </protectedRanges>
  <mergeCells count="30">
    <mergeCell ref="B12:D12"/>
    <mergeCell ref="B13:D13"/>
    <mergeCell ref="B14:D14"/>
    <mergeCell ref="B15:D15"/>
    <mergeCell ref="B16:D16"/>
    <mergeCell ref="B17:D17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A1:E3"/>
    <mergeCell ref="F1:V3"/>
    <mergeCell ref="W1:AA1"/>
    <mergeCell ref="W2:AA2"/>
    <mergeCell ref="W3:AA3"/>
    <mergeCell ref="D5:F5"/>
    <mergeCell ref="G5:H5"/>
    <mergeCell ref="I5:AA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11</vt:i4>
      </vt:variant>
    </vt:vector>
  </HeadingPairs>
  <TitlesOfParts>
    <vt:vector size="18" baseType="lpstr">
      <vt:lpstr>E - Gestión de Comunicación</vt:lpstr>
      <vt:lpstr>M - GPR</vt:lpstr>
      <vt:lpstr>M - GT, Infraestructura</vt:lpstr>
      <vt:lpstr>M - GT, Operaciones </vt:lpstr>
      <vt:lpstr>A - Gestión Financiera</vt:lpstr>
      <vt:lpstr>A - Gestión de Contratación</vt:lpstr>
      <vt:lpstr>A -Gestión Administrativa</vt:lpstr>
      <vt:lpstr>'A - Gestión de Contratación'!Área_de_impresión</vt:lpstr>
      <vt:lpstr>'A -Gestión Administrativa'!Área_de_impresión</vt:lpstr>
      <vt:lpstr>'E - Gestión de Comunicación'!Área_de_impresión</vt:lpstr>
      <vt:lpstr>'M - GPR'!Área_de_impresión</vt:lpstr>
      <vt:lpstr>'M - GT, Infraestructura'!Área_de_impresión</vt:lpstr>
      <vt:lpstr>'A - Gestión de Contratación'!Títulos_a_imprimir</vt:lpstr>
      <vt:lpstr>'A -Gestión Administrativa'!Títulos_a_imprimir</vt:lpstr>
      <vt:lpstr>'E - Gestión de Comunicación'!Títulos_a_imprimir</vt:lpstr>
      <vt:lpstr>'M - GPR'!Títulos_a_imprimir</vt:lpstr>
      <vt:lpstr>'M - GT, Infraestructura'!Títulos_a_imprimir</vt:lpstr>
      <vt:lpstr>'M - GT, Operaciones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EO</dc:creator>
  <cp:keywords/>
  <dc:description/>
  <cp:lastModifiedBy>HP Inc</cp:lastModifiedBy>
  <cp:revision/>
  <cp:lastPrinted>2018-01-26T19:58:05Z</cp:lastPrinted>
  <dcterms:created xsi:type="dcterms:W3CDTF">2013-09-30T02:36:23Z</dcterms:created>
  <dcterms:modified xsi:type="dcterms:W3CDTF">2020-01-30T13:44:05Z</dcterms:modified>
  <cp:category/>
  <cp:contentStatus/>
</cp:coreProperties>
</file>